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J:\PROJEKTY\Odborné učebny 2023\Veřejná zakázka\Stavební práce GYMNÁZIUM CHEB – ODBORNÉ UČEBNY - interaktivní učebna\"/>
    </mc:Choice>
  </mc:AlternateContent>
  <bookViews>
    <workbookView xWindow="0" yWindow="0" windowWidth="28800" windowHeight="11580"/>
  </bookViews>
  <sheets>
    <sheet name="Rekapitulace stavby" sheetId="1" r:id="rId1"/>
    <sheet name="01 - Interaktivní učebna" sheetId="2" r:id="rId2"/>
  </sheets>
  <definedNames>
    <definedName name="_xlnm._FilterDatabase" localSheetId="1" hidden="1">'01 - Interaktivní učebna'!$C$150:$K$1201</definedName>
    <definedName name="_xlnm.Print_Titles" localSheetId="1">'01 - Interaktivní učebna'!$150:$150</definedName>
    <definedName name="_xlnm.Print_Titles" localSheetId="0">'Rekapitulace stavby'!$92:$92</definedName>
    <definedName name="_xlnm.Print_Area" localSheetId="1">'01 - Interaktivní učebna'!$C$4:$J$76,'01 - Interaktivní učebna'!$C$138:$K$1201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201" i="2"/>
  <c r="BH1201" i="2"/>
  <c r="BG1201" i="2"/>
  <c r="BF1201" i="2"/>
  <c r="T1201" i="2"/>
  <c r="T1200" i="2"/>
  <c r="T1199" i="2"/>
  <c r="R1201" i="2"/>
  <c r="R1200" i="2" s="1"/>
  <c r="R1199" i="2" s="1"/>
  <c r="P1201" i="2"/>
  <c r="P1200" i="2"/>
  <c r="P1199" i="2" s="1"/>
  <c r="BI1178" i="2"/>
  <c r="BH1178" i="2"/>
  <c r="BG1178" i="2"/>
  <c r="BF1178" i="2"/>
  <c r="T1178" i="2"/>
  <c r="R1178" i="2"/>
  <c r="P1178" i="2"/>
  <c r="BI1177" i="2"/>
  <c r="BH1177" i="2"/>
  <c r="BG1177" i="2"/>
  <c r="BF1177" i="2"/>
  <c r="T1177" i="2"/>
  <c r="R1177" i="2"/>
  <c r="P1177" i="2"/>
  <c r="BI1176" i="2"/>
  <c r="BH1176" i="2"/>
  <c r="BG1176" i="2"/>
  <c r="BF1176" i="2"/>
  <c r="T1176" i="2"/>
  <c r="R1176" i="2"/>
  <c r="P1176" i="2"/>
  <c r="BI1174" i="2"/>
  <c r="BH1174" i="2"/>
  <c r="BG1174" i="2"/>
  <c r="BF1174" i="2"/>
  <c r="T1174" i="2"/>
  <c r="R1174" i="2"/>
  <c r="P1174" i="2"/>
  <c r="BI1173" i="2"/>
  <c r="BH1173" i="2"/>
  <c r="BG1173" i="2"/>
  <c r="BF1173" i="2"/>
  <c r="T1173" i="2"/>
  <c r="R1173" i="2"/>
  <c r="P1173" i="2"/>
  <c r="BI1169" i="2"/>
  <c r="BH1169" i="2"/>
  <c r="BG1169" i="2"/>
  <c r="BF1169" i="2"/>
  <c r="T1169" i="2"/>
  <c r="R1169" i="2"/>
  <c r="P1169" i="2"/>
  <c r="BI1162" i="2"/>
  <c r="BH1162" i="2"/>
  <c r="BG1162" i="2"/>
  <c r="BF1162" i="2"/>
  <c r="T1162" i="2"/>
  <c r="R1162" i="2"/>
  <c r="P1162" i="2"/>
  <c r="BI1161" i="2"/>
  <c r="BH1161" i="2"/>
  <c r="BG1161" i="2"/>
  <c r="BF1161" i="2"/>
  <c r="T1161" i="2"/>
  <c r="R1161" i="2"/>
  <c r="P1161" i="2"/>
  <c r="BI1159" i="2"/>
  <c r="BH1159" i="2"/>
  <c r="BG1159" i="2"/>
  <c r="BF1159" i="2"/>
  <c r="T1159" i="2"/>
  <c r="R1159" i="2"/>
  <c r="P1159" i="2"/>
  <c r="BI1155" i="2"/>
  <c r="BH1155" i="2"/>
  <c r="BG1155" i="2"/>
  <c r="BF1155" i="2"/>
  <c r="T1155" i="2"/>
  <c r="R1155" i="2"/>
  <c r="P1155" i="2"/>
  <c r="BI1153" i="2"/>
  <c r="BH1153" i="2"/>
  <c r="BG1153" i="2"/>
  <c r="BF1153" i="2"/>
  <c r="T1153" i="2"/>
  <c r="R1153" i="2"/>
  <c r="P1153" i="2"/>
  <c r="BI1145" i="2"/>
  <c r="BH1145" i="2"/>
  <c r="BG1145" i="2"/>
  <c r="BF1145" i="2"/>
  <c r="T1145" i="2"/>
  <c r="R1145" i="2"/>
  <c r="P1145" i="2"/>
  <c r="BI1143" i="2"/>
  <c r="BH1143" i="2"/>
  <c r="BG1143" i="2"/>
  <c r="BF1143" i="2"/>
  <c r="T1143" i="2"/>
  <c r="R1143" i="2"/>
  <c r="P1143" i="2"/>
  <c r="BI1138" i="2"/>
  <c r="BH1138" i="2"/>
  <c r="BG1138" i="2"/>
  <c r="BF1138" i="2"/>
  <c r="T1138" i="2"/>
  <c r="R1138" i="2"/>
  <c r="P1138" i="2"/>
  <c r="BI1137" i="2"/>
  <c r="BH1137" i="2"/>
  <c r="BG1137" i="2"/>
  <c r="BF1137" i="2"/>
  <c r="T1137" i="2"/>
  <c r="R1137" i="2"/>
  <c r="P1137" i="2"/>
  <c r="BI1136" i="2"/>
  <c r="BH1136" i="2"/>
  <c r="BG1136" i="2"/>
  <c r="BF1136" i="2"/>
  <c r="T1136" i="2"/>
  <c r="R1136" i="2"/>
  <c r="P1136" i="2"/>
  <c r="BI1134" i="2"/>
  <c r="BH1134" i="2"/>
  <c r="BG1134" i="2"/>
  <c r="BF1134" i="2"/>
  <c r="T1134" i="2"/>
  <c r="R1134" i="2"/>
  <c r="P1134" i="2"/>
  <c r="BI1132" i="2"/>
  <c r="BH1132" i="2"/>
  <c r="BG1132" i="2"/>
  <c r="BF1132" i="2"/>
  <c r="T1132" i="2"/>
  <c r="R1132" i="2"/>
  <c r="P1132" i="2"/>
  <c r="BI1127" i="2"/>
  <c r="BH1127" i="2"/>
  <c r="BG1127" i="2"/>
  <c r="BF1127" i="2"/>
  <c r="T1127" i="2"/>
  <c r="R1127" i="2"/>
  <c r="P1127" i="2"/>
  <c r="BI1125" i="2"/>
  <c r="BH1125" i="2"/>
  <c r="BG1125" i="2"/>
  <c r="BF1125" i="2"/>
  <c r="T1125" i="2"/>
  <c r="R1125" i="2"/>
  <c r="P1125" i="2"/>
  <c r="BI1120" i="2"/>
  <c r="BH1120" i="2"/>
  <c r="BG1120" i="2"/>
  <c r="BF1120" i="2"/>
  <c r="T1120" i="2"/>
  <c r="R1120" i="2"/>
  <c r="P1120" i="2"/>
  <c r="BI1110" i="2"/>
  <c r="BH1110" i="2"/>
  <c r="BG1110" i="2"/>
  <c r="BF1110" i="2"/>
  <c r="T1110" i="2"/>
  <c r="R1110" i="2"/>
  <c r="P1110" i="2"/>
  <c r="BI1105" i="2"/>
  <c r="BH1105" i="2"/>
  <c r="BG1105" i="2"/>
  <c r="BF1105" i="2"/>
  <c r="T1105" i="2"/>
  <c r="R1105" i="2"/>
  <c r="P1105" i="2"/>
  <c r="BI1100" i="2"/>
  <c r="BH1100" i="2"/>
  <c r="BG1100" i="2"/>
  <c r="BF1100" i="2"/>
  <c r="T1100" i="2"/>
  <c r="R1100" i="2"/>
  <c r="P1100" i="2"/>
  <c r="BI1095" i="2"/>
  <c r="BH1095" i="2"/>
  <c r="BG1095" i="2"/>
  <c r="BF1095" i="2"/>
  <c r="T1095" i="2"/>
  <c r="R1095" i="2"/>
  <c r="P1095" i="2"/>
  <c r="BI1094" i="2"/>
  <c r="BH1094" i="2"/>
  <c r="BG1094" i="2"/>
  <c r="BF1094" i="2"/>
  <c r="T1094" i="2"/>
  <c r="R1094" i="2"/>
  <c r="P1094" i="2"/>
  <c r="BI1093" i="2"/>
  <c r="BH1093" i="2"/>
  <c r="BG1093" i="2"/>
  <c r="BF1093" i="2"/>
  <c r="T1093" i="2"/>
  <c r="R1093" i="2"/>
  <c r="P1093" i="2"/>
  <c r="BI1091" i="2"/>
  <c r="BH1091" i="2"/>
  <c r="BG1091" i="2"/>
  <c r="BF1091" i="2"/>
  <c r="T1091" i="2"/>
  <c r="R1091" i="2"/>
  <c r="P1091" i="2"/>
  <c r="BI1089" i="2"/>
  <c r="BH1089" i="2"/>
  <c r="BG1089" i="2"/>
  <c r="BF1089" i="2"/>
  <c r="T1089" i="2"/>
  <c r="R1089" i="2"/>
  <c r="P1089" i="2"/>
  <c r="BI1078" i="2"/>
  <c r="BH1078" i="2"/>
  <c r="BG1078" i="2"/>
  <c r="BF1078" i="2"/>
  <c r="T1078" i="2"/>
  <c r="R1078" i="2"/>
  <c r="P1078" i="2"/>
  <c r="BI1070" i="2"/>
  <c r="BH1070" i="2"/>
  <c r="BG1070" i="2"/>
  <c r="BF1070" i="2"/>
  <c r="T1070" i="2"/>
  <c r="R1070" i="2"/>
  <c r="P1070" i="2"/>
  <c r="BI1066" i="2"/>
  <c r="BH1066" i="2"/>
  <c r="BG1066" i="2"/>
  <c r="BF1066" i="2"/>
  <c r="T1066" i="2"/>
  <c r="R1066" i="2"/>
  <c r="P1066" i="2"/>
  <c r="BI1057" i="2"/>
  <c r="BH1057" i="2"/>
  <c r="BG1057" i="2"/>
  <c r="BF1057" i="2"/>
  <c r="T1057" i="2"/>
  <c r="R1057" i="2"/>
  <c r="P1057" i="2"/>
  <c r="BI1051" i="2"/>
  <c r="BH1051" i="2"/>
  <c r="BG1051" i="2"/>
  <c r="BF1051" i="2"/>
  <c r="T1051" i="2"/>
  <c r="R1051" i="2"/>
  <c r="P1051" i="2"/>
  <c r="BI1050" i="2"/>
  <c r="BH1050" i="2"/>
  <c r="BG1050" i="2"/>
  <c r="BF1050" i="2"/>
  <c r="T1050" i="2"/>
  <c r="R1050" i="2"/>
  <c r="P1050" i="2"/>
  <c r="BI1049" i="2"/>
  <c r="BH1049" i="2"/>
  <c r="BG1049" i="2"/>
  <c r="BF1049" i="2"/>
  <c r="T1049" i="2"/>
  <c r="R1049" i="2"/>
  <c r="P1049" i="2"/>
  <c r="BI1047" i="2"/>
  <c r="BH1047" i="2"/>
  <c r="BG1047" i="2"/>
  <c r="BF1047" i="2"/>
  <c r="T1047" i="2"/>
  <c r="R1047" i="2"/>
  <c r="P1047" i="2"/>
  <c r="BI1046" i="2"/>
  <c r="BH1046" i="2"/>
  <c r="BG1046" i="2"/>
  <c r="BF1046" i="2"/>
  <c r="T1046" i="2"/>
  <c r="R1046" i="2"/>
  <c r="P1046" i="2"/>
  <c r="BI1043" i="2"/>
  <c r="BH1043" i="2"/>
  <c r="BG1043" i="2"/>
  <c r="BF1043" i="2"/>
  <c r="T1043" i="2"/>
  <c r="R1043" i="2"/>
  <c r="P1043" i="2"/>
  <c r="BI1039" i="2"/>
  <c r="BH1039" i="2"/>
  <c r="BG1039" i="2"/>
  <c r="BF1039" i="2"/>
  <c r="T1039" i="2"/>
  <c r="R1039" i="2"/>
  <c r="P1039" i="2"/>
  <c r="BI1035" i="2"/>
  <c r="BH1035" i="2"/>
  <c r="BG1035" i="2"/>
  <c r="BF1035" i="2"/>
  <c r="T1035" i="2"/>
  <c r="R1035" i="2"/>
  <c r="P1035" i="2"/>
  <c r="BI1030" i="2"/>
  <c r="BH1030" i="2"/>
  <c r="BG1030" i="2"/>
  <c r="BF1030" i="2"/>
  <c r="T1030" i="2"/>
  <c r="R1030" i="2"/>
  <c r="P1030" i="2"/>
  <c r="BI1024" i="2"/>
  <c r="BH1024" i="2"/>
  <c r="BG1024" i="2"/>
  <c r="BF1024" i="2"/>
  <c r="T1024" i="2"/>
  <c r="R1024" i="2"/>
  <c r="P1024" i="2"/>
  <c r="BI1023" i="2"/>
  <c r="BH1023" i="2"/>
  <c r="BG1023" i="2"/>
  <c r="BF1023" i="2"/>
  <c r="T1023" i="2"/>
  <c r="R1023" i="2"/>
  <c r="P1023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2" i="2"/>
  <c r="BH1012" i="2"/>
  <c r="BG1012" i="2"/>
  <c r="BF1012" i="2"/>
  <c r="T1012" i="2"/>
  <c r="R1012" i="2"/>
  <c r="P1012" i="2"/>
  <c r="BI1004" i="2"/>
  <c r="BH1004" i="2"/>
  <c r="BG1004" i="2"/>
  <c r="BF1004" i="2"/>
  <c r="T1004" i="2"/>
  <c r="R1004" i="2"/>
  <c r="P1004" i="2"/>
  <c r="BI1000" i="2"/>
  <c r="BH1000" i="2"/>
  <c r="BG1000" i="2"/>
  <c r="BF1000" i="2"/>
  <c r="T1000" i="2"/>
  <c r="R1000" i="2"/>
  <c r="P1000" i="2"/>
  <c r="BI996" i="2"/>
  <c r="BH996" i="2"/>
  <c r="BG996" i="2"/>
  <c r="BF996" i="2"/>
  <c r="T996" i="2"/>
  <c r="R996" i="2"/>
  <c r="P996" i="2"/>
  <c r="BI994" i="2"/>
  <c r="BH994" i="2"/>
  <c r="BG994" i="2"/>
  <c r="BF994" i="2"/>
  <c r="T994" i="2"/>
  <c r="R994" i="2"/>
  <c r="P994" i="2"/>
  <c r="BI990" i="2"/>
  <c r="BH990" i="2"/>
  <c r="BG990" i="2"/>
  <c r="BF990" i="2"/>
  <c r="T990" i="2"/>
  <c r="R990" i="2"/>
  <c r="P990" i="2"/>
  <c r="BI986" i="2"/>
  <c r="BH986" i="2"/>
  <c r="BG986" i="2"/>
  <c r="BF986" i="2"/>
  <c r="T986" i="2"/>
  <c r="R986" i="2"/>
  <c r="P986" i="2"/>
  <c r="BI982" i="2"/>
  <c r="BH982" i="2"/>
  <c r="BG982" i="2"/>
  <c r="BF982" i="2"/>
  <c r="T982" i="2"/>
  <c r="R982" i="2"/>
  <c r="P982" i="2"/>
  <c r="BI978" i="2"/>
  <c r="BH978" i="2"/>
  <c r="BG978" i="2"/>
  <c r="BF978" i="2"/>
  <c r="T978" i="2"/>
  <c r="R978" i="2"/>
  <c r="P978" i="2"/>
  <c r="BI973" i="2"/>
  <c r="BH973" i="2"/>
  <c r="BG973" i="2"/>
  <c r="BF973" i="2"/>
  <c r="T973" i="2"/>
  <c r="R973" i="2"/>
  <c r="P973" i="2"/>
  <c r="BI971" i="2"/>
  <c r="BH971" i="2"/>
  <c r="BG971" i="2"/>
  <c r="BF971" i="2"/>
  <c r="T971" i="2"/>
  <c r="R971" i="2"/>
  <c r="P971" i="2"/>
  <c r="BI966" i="2"/>
  <c r="BH966" i="2"/>
  <c r="BG966" i="2"/>
  <c r="BF966" i="2"/>
  <c r="T966" i="2"/>
  <c r="R966" i="2"/>
  <c r="P966" i="2"/>
  <c r="BI965" i="2"/>
  <c r="BH965" i="2"/>
  <c r="BG965" i="2"/>
  <c r="BF965" i="2"/>
  <c r="T965" i="2"/>
  <c r="R965" i="2"/>
  <c r="P965" i="2"/>
  <c r="BI958" i="2"/>
  <c r="BH958" i="2"/>
  <c r="BG958" i="2"/>
  <c r="BF958" i="2"/>
  <c r="T958" i="2"/>
  <c r="R958" i="2"/>
  <c r="P958" i="2"/>
  <c r="BI957" i="2"/>
  <c r="BH957" i="2"/>
  <c r="BG957" i="2"/>
  <c r="BF957" i="2"/>
  <c r="T957" i="2"/>
  <c r="R957" i="2"/>
  <c r="P957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4" i="2"/>
  <c r="BH944" i="2"/>
  <c r="BG944" i="2"/>
  <c r="BF944" i="2"/>
  <c r="T944" i="2"/>
  <c r="R944" i="2"/>
  <c r="P944" i="2"/>
  <c r="BI941" i="2"/>
  <c r="BH941" i="2"/>
  <c r="BG941" i="2"/>
  <c r="BF941" i="2"/>
  <c r="T941" i="2"/>
  <c r="R941" i="2"/>
  <c r="P941" i="2"/>
  <c r="BI936" i="2"/>
  <c r="BH936" i="2"/>
  <c r="BG936" i="2"/>
  <c r="BF936" i="2"/>
  <c r="T936" i="2"/>
  <c r="R936" i="2"/>
  <c r="P936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4" i="2"/>
  <c r="BH924" i="2"/>
  <c r="BG924" i="2"/>
  <c r="BF924" i="2"/>
  <c r="T924" i="2"/>
  <c r="R924" i="2"/>
  <c r="P924" i="2"/>
  <c r="BI920" i="2"/>
  <c r="BH920" i="2"/>
  <c r="BG920" i="2"/>
  <c r="BF920" i="2"/>
  <c r="T920" i="2"/>
  <c r="R920" i="2"/>
  <c r="P920" i="2"/>
  <c r="BI912" i="2"/>
  <c r="BH912" i="2"/>
  <c r="BG912" i="2"/>
  <c r="BF912" i="2"/>
  <c r="T912" i="2"/>
  <c r="R912" i="2"/>
  <c r="P912" i="2"/>
  <c r="BI906" i="2"/>
  <c r="BH906" i="2"/>
  <c r="BG906" i="2"/>
  <c r="BF906" i="2"/>
  <c r="T906" i="2"/>
  <c r="R906" i="2"/>
  <c r="P906" i="2"/>
  <c r="BI901" i="2"/>
  <c r="BH901" i="2"/>
  <c r="BG901" i="2"/>
  <c r="BF901" i="2"/>
  <c r="T901" i="2"/>
  <c r="R901" i="2"/>
  <c r="P901" i="2"/>
  <c r="BI897" i="2"/>
  <c r="BH897" i="2"/>
  <c r="BG897" i="2"/>
  <c r="BF897" i="2"/>
  <c r="T897" i="2"/>
  <c r="R897" i="2"/>
  <c r="P897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6" i="2"/>
  <c r="BH886" i="2"/>
  <c r="BG886" i="2"/>
  <c r="BF886" i="2"/>
  <c r="T886" i="2"/>
  <c r="R886" i="2"/>
  <c r="P886" i="2"/>
  <c r="BI882" i="2"/>
  <c r="BH882" i="2"/>
  <c r="BG882" i="2"/>
  <c r="BF882" i="2"/>
  <c r="T882" i="2"/>
  <c r="R882" i="2"/>
  <c r="P882" i="2"/>
  <c r="BI878" i="2"/>
  <c r="BH878" i="2"/>
  <c r="BG878" i="2"/>
  <c r="BF878" i="2"/>
  <c r="T878" i="2"/>
  <c r="R878" i="2"/>
  <c r="P878" i="2"/>
  <c r="BI873" i="2"/>
  <c r="BH873" i="2"/>
  <c r="BG873" i="2"/>
  <c r="BF873" i="2"/>
  <c r="T873" i="2"/>
  <c r="R873" i="2"/>
  <c r="P873" i="2"/>
  <c r="BI869" i="2"/>
  <c r="BH869" i="2"/>
  <c r="BG869" i="2"/>
  <c r="BF869" i="2"/>
  <c r="T869" i="2"/>
  <c r="R869" i="2"/>
  <c r="P869" i="2"/>
  <c r="BI865" i="2"/>
  <c r="BH865" i="2"/>
  <c r="BG865" i="2"/>
  <c r="BF865" i="2"/>
  <c r="T865" i="2"/>
  <c r="R865" i="2"/>
  <c r="P865" i="2"/>
  <c r="BI861" i="2"/>
  <c r="BH861" i="2"/>
  <c r="BG861" i="2"/>
  <c r="BF861" i="2"/>
  <c r="T861" i="2"/>
  <c r="R861" i="2"/>
  <c r="P861" i="2"/>
  <c r="BI857" i="2"/>
  <c r="BH857" i="2"/>
  <c r="BG857" i="2"/>
  <c r="BF857" i="2"/>
  <c r="T857" i="2"/>
  <c r="R857" i="2"/>
  <c r="P857" i="2"/>
  <c r="BI853" i="2"/>
  <c r="BH853" i="2"/>
  <c r="BG853" i="2"/>
  <c r="BF853" i="2"/>
  <c r="T853" i="2"/>
  <c r="R853" i="2"/>
  <c r="P853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6" i="2"/>
  <c r="BH846" i="2"/>
  <c r="BG846" i="2"/>
  <c r="BF846" i="2"/>
  <c r="T846" i="2"/>
  <c r="R846" i="2"/>
  <c r="P846" i="2"/>
  <c r="BI845" i="2"/>
  <c r="BH845" i="2"/>
  <c r="BG845" i="2"/>
  <c r="BF845" i="2"/>
  <c r="T845" i="2"/>
  <c r="R845" i="2"/>
  <c r="P845" i="2"/>
  <c r="BI844" i="2"/>
  <c r="BH844" i="2"/>
  <c r="BG844" i="2"/>
  <c r="BF844" i="2"/>
  <c r="T844" i="2"/>
  <c r="R844" i="2"/>
  <c r="P844" i="2"/>
  <c r="BI843" i="2"/>
  <c r="BH843" i="2"/>
  <c r="BG843" i="2"/>
  <c r="BF843" i="2"/>
  <c r="T843" i="2"/>
  <c r="R843" i="2"/>
  <c r="P843" i="2"/>
  <c r="BI842" i="2"/>
  <c r="BH842" i="2"/>
  <c r="BG842" i="2"/>
  <c r="BF842" i="2"/>
  <c r="T842" i="2"/>
  <c r="R842" i="2"/>
  <c r="P842" i="2"/>
  <c r="BI841" i="2"/>
  <c r="BH841" i="2"/>
  <c r="BG841" i="2"/>
  <c r="BF841" i="2"/>
  <c r="T841" i="2"/>
  <c r="R841" i="2"/>
  <c r="P841" i="2"/>
  <c r="BI840" i="2"/>
  <c r="BH840" i="2"/>
  <c r="BG840" i="2"/>
  <c r="BF840" i="2"/>
  <c r="T840" i="2"/>
  <c r="R840" i="2"/>
  <c r="P840" i="2"/>
  <c r="BI839" i="2"/>
  <c r="BH839" i="2"/>
  <c r="BG839" i="2"/>
  <c r="BF839" i="2"/>
  <c r="T839" i="2"/>
  <c r="R839" i="2"/>
  <c r="P839" i="2"/>
  <c r="BI838" i="2"/>
  <c r="BH838" i="2"/>
  <c r="BG838" i="2"/>
  <c r="BF838" i="2"/>
  <c r="T838" i="2"/>
  <c r="R838" i="2"/>
  <c r="P838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5" i="2"/>
  <c r="BH835" i="2"/>
  <c r="BG835" i="2"/>
  <c r="BF835" i="2"/>
  <c r="T835" i="2"/>
  <c r="R835" i="2"/>
  <c r="P835" i="2"/>
  <c r="BI834" i="2"/>
  <c r="BH834" i="2"/>
  <c r="BG834" i="2"/>
  <c r="BF834" i="2"/>
  <c r="T834" i="2"/>
  <c r="R834" i="2"/>
  <c r="P834" i="2"/>
  <c r="BI833" i="2"/>
  <c r="BH833" i="2"/>
  <c r="BG833" i="2"/>
  <c r="BF833" i="2"/>
  <c r="T833" i="2"/>
  <c r="R833" i="2"/>
  <c r="P833" i="2"/>
  <c r="BI832" i="2"/>
  <c r="BH832" i="2"/>
  <c r="BG832" i="2"/>
  <c r="BF832" i="2"/>
  <c r="T832" i="2"/>
  <c r="R832" i="2"/>
  <c r="P832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8" i="2"/>
  <c r="BH828" i="2"/>
  <c r="BG828" i="2"/>
  <c r="BF828" i="2"/>
  <c r="T828" i="2"/>
  <c r="R828" i="2"/>
  <c r="P828" i="2"/>
  <c r="BI827" i="2"/>
  <c r="BH827" i="2"/>
  <c r="BG827" i="2"/>
  <c r="BF827" i="2"/>
  <c r="T827" i="2"/>
  <c r="R827" i="2"/>
  <c r="P827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3" i="2"/>
  <c r="BH823" i="2"/>
  <c r="BG823" i="2"/>
  <c r="BF823" i="2"/>
  <c r="T823" i="2"/>
  <c r="R823" i="2"/>
  <c r="P823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20" i="2"/>
  <c r="BH820" i="2"/>
  <c r="BG820" i="2"/>
  <c r="BF820" i="2"/>
  <c r="T820" i="2"/>
  <c r="R820" i="2"/>
  <c r="P820" i="2"/>
  <c r="BI819" i="2"/>
  <c r="BH819" i="2"/>
  <c r="BG819" i="2"/>
  <c r="BF819" i="2"/>
  <c r="T819" i="2"/>
  <c r="R819" i="2"/>
  <c r="P819" i="2"/>
  <c r="BI818" i="2"/>
  <c r="BH818" i="2"/>
  <c r="BG818" i="2"/>
  <c r="BF818" i="2"/>
  <c r="T818" i="2"/>
  <c r="R818" i="2"/>
  <c r="P818" i="2"/>
  <c r="BI817" i="2"/>
  <c r="BH817" i="2"/>
  <c r="BG817" i="2"/>
  <c r="BF817" i="2"/>
  <c r="T817" i="2"/>
  <c r="R817" i="2"/>
  <c r="P817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14" i="2"/>
  <c r="BH814" i="2"/>
  <c r="BG814" i="2"/>
  <c r="BF814" i="2"/>
  <c r="T814" i="2"/>
  <c r="R814" i="2"/>
  <c r="P814" i="2"/>
  <c r="BI813" i="2"/>
  <c r="BH813" i="2"/>
  <c r="BG813" i="2"/>
  <c r="BF813" i="2"/>
  <c r="T813" i="2"/>
  <c r="R813" i="2"/>
  <c r="P813" i="2"/>
  <c r="BI812" i="2"/>
  <c r="BH812" i="2"/>
  <c r="BG812" i="2"/>
  <c r="BF812" i="2"/>
  <c r="T812" i="2"/>
  <c r="R812" i="2"/>
  <c r="P812" i="2"/>
  <c r="BI811" i="2"/>
  <c r="BH811" i="2"/>
  <c r="BG811" i="2"/>
  <c r="BF811" i="2"/>
  <c r="T811" i="2"/>
  <c r="R811" i="2"/>
  <c r="P811" i="2"/>
  <c r="BI810" i="2"/>
  <c r="BH810" i="2"/>
  <c r="BG810" i="2"/>
  <c r="BF810" i="2"/>
  <c r="T810" i="2"/>
  <c r="R810" i="2"/>
  <c r="P810" i="2"/>
  <c r="BI809" i="2"/>
  <c r="BH809" i="2"/>
  <c r="BG809" i="2"/>
  <c r="BF809" i="2"/>
  <c r="T809" i="2"/>
  <c r="R809" i="2"/>
  <c r="P809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5" i="2"/>
  <c r="BH805" i="2"/>
  <c r="BG805" i="2"/>
  <c r="BF805" i="2"/>
  <c r="T805" i="2"/>
  <c r="R805" i="2"/>
  <c r="P805" i="2"/>
  <c r="BI804" i="2"/>
  <c r="BH804" i="2"/>
  <c r="BG804" i="2"/>
  <c r="BF804" i="2"/>
  <c r="T804" i="2"/>
  <c r="R804" i="2"/>
  <c r="P804" i="2"/>
  <c r="BI803" i="2"/>
  <c r="BH803" i="2"/>
  <c r="BG803" i="2"/>
  <c r="BF803" i="2"/>
  <c r="T803" i="2"/>
  <c r="R803" i="2"/>
  <c r="P803" i="2"/>
  <c r="BI802" i="2"/>
  <c r="BH802" i="2"/>
  <c r="BG802" i="2"/>
  <c r="BF802" i="2"/>
  <c r="T802" i="2"/>
  <c r="R802" i="2"/>
  <c r="P802" i="2"/>
  <c r="BI801" i="2"/>
  <c r="BH801" i="2"/>
  <c r="BG801" i="2"/>
  <c r="BF801" i="2"/>
  <c r="T801" i="2"/>
  <c r="R801" i="2"/>
  <c r="P801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95" i="2"/>
  <c r="BH795" i="2"/>
  <c r="BG795" i="2"/>
  <c r="BF795" i="2"/>
  <c r="T795" i="2"/>
  <c r="R795" i="2"/>
  <c r="P795" i="2"/>
  <c r="BI794" i="2"/>
  <c r="BH794" i="2"/>
  <c r="BG794" i="2"/>
  <c r="BF794" i="2"/>
  <c r="T794" i="2"/>
  <c r="R794" i="2"/>
  <c r="P794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4" i="2"/>
  <c r="BH784" i="2"/>
  <c r="BG784" i="2"/>
  <c r="BF784" i="2"/>
  <c r="T784" i="2"/>
  <c r="R784" i="2"/>
  <c r="P784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80" i="2"/>
  <c r="BH780" i="2"/>
  <c r="BG780" i="2"/>
  <c r="BF780" i="2"/>
  <c r="T780" i="2"/>
  <c r="R780" i="2"/>
  <c r="P780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6" i="2"/>
  <c r="BH776" i="2"/>
  <c r="BG776" i="2"/>
  <c r="BF776" i="2"/>
  <c r="T776" i="2"/>
  <c r="R776" i="2"/>
  <c r="P776" i="2"/>
  <c r="BI775" i="2"/>
  <c r="BH775" i="2"/>
  <c r="BG775" i="2"/>
  <c r="BF775" i="2"/>
  <c r="T775" i="2"/>
  <c r="R775" i="2"/>
  <c r="P775" i="2"/>
  <c r="BI774" i="2"/>
  <c r="BH774" i="2"/>
  <c r="BG774" i="2"/>
  <c r="BF774" i="2"/>
  <c r="T774" i="2"/>
  <c r="R774" i="2"/>
  <c r="P774" i="2"/>
  <c r="BI773" i="2"/>
  <c r="BH773" i="2"/>
  <c r="BG773" i="2"/>
  <c r="BF773" i="2"/>
  <c r="T773" i="2"/>
  <c r="R773" i="2"/>
  <c r="P773" i="2"/>
  <c r="BI772" i="2"/>
  <c r="BH772" i="2"/>
  <c r="BG772" i="2"/>
  <c r="BF772" i="2"/>
  <c r="T772" i="2"/>
  <c r="R772" i="2"/>
  <c r="P772" i="2"/>
  <c r="BI771" i="2"/>
  <c r="BH771" i="2"/>
  <c r="BG771" i="2"/>
  <c r="BF771" i="2"/>
  <c r="T771" i="2"/>
  <c r="R771" i="2"/>
  <c r="P771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2" i="2"/>
  <c r="BH752" i="2"/>
  <c r="BG752" i="2"/>
  <c r="BF752" i="2"/>
  <c r="T752" i="2"/>
  <c r="R752" i="2"/>
  <c r="P752" i="2"/>
  <c r="BI751" i="2"/>
  <c r="BH751" i="2"/>
  <c r="BG751" i="2"/>
  <c r="BF751" i="2"/>
  <c r="T751" i="2"/>
  <c r="R751" i="2"/>
  <c r="P751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42" i="2"/>
  <c r="BH742" i="2"/>
  <c r="BG742" i="2"/>
  <c r="BF742" i="2"/>
  <c r="T742" i="2"/>
  <c r="R742" i="2"/>
  <c r="P742" i="2"/>
  <c r="BI741" i="2"/>
  <c r="BH741" i="2"/>
  <c r="BG741" i="2"/>
  <c r="BF741" i="2"/>
  <c r="T741" i="2"/>
  <c r="R741" i="2"/>
  <c r="P741" i="2"/>
  <c r="BI740" i="2"/>
  <c r="BH740" i="2"/>
  <c r="BG740" i="2"/>
  <c r="BF740" i="2"/>
  <c r="T740" i="2"/>
  <c r="R740" i="2"/>
  <c r="P740" i="2"/>
  <c r="BI739" i="2"/>
  <c r="BH739" i="2"/>
  <c r="BG739" i="2"/>
  <c r="BF739" i="2"/>
  <c r="T739" i="2"/>
  <c r="R739" i="2"/>
  <c r="P739" i="2"/>
  <c r="BI738" i="2"/>
  <c r="BH738" i="2"/>
  <c r="BG738" i="2"/>
  <c r="BF738" i="2"/>
  <c r="T738" i="2"/>
  <c r="R738" i="2"/>
  <c r="P738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3" i="2"/>
  <c r="BH733" i="2"/>
  <c r="BG733" i="2"/>
  <c r="BF733" i="2"/>
  <c r="T733" i="2"/>
  <c r="R733" i="2"/>
  <c r="P733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8" i="2"/>
  <c r="BH708" i="2"/>
  <c r="BG708" i="2"/>
  <c r="BF708" i="2"/>
  <c r="T708" i="2"/>
  <c r="R708" i="2"/>
  <c r="P708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5" i="2"/>
  <c r="BH705" i="2"/>
  <c r="BG705" i="2"/>
  <c r="BF705" i="2"/>
  <c r="T705" i="2"/>
  <c r="R705" i="2"/>
  <c r="P705" i="2"/>
  <c r="BI704" i="2"/>
  <c r="BH704" i="2"/>
  <c r="BG704" i="2"/>
  <c r="BF704" i="2"/>
  <c r="T704" i="2"/>
  <c r="R704" i="2"/>
  <c r="P704" i="2"/>
  <c r="BI703" i="2"/>
  <c r="BH703" i="2"/>
  <c r="BG703" i="2"/>
  <c r="BF703" i="2"/>
  <c r="T703" i="2"/>
  <c r="R703" i="2"/>
  <c r="P703" i="2"/>
  <c r="BI702" i="2"/>
  <c r="BH702" i="2"/>
  <c r="BG702" i="2"/>
  <c r="BF702" i="2"/>
  <c r="T702" i="2"/>
  <c r="R702" i="2"/>
  <c r="P702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6" i="2"/>
  <c r="BH696" i="2"/>
  <c r="BG696" i="2"/>
  <c r="BF696" i="2"/>
  <c r="T696" i="2"/>
  <c r="R696" i="2"/>
  <c r="P696" i="2"/>
  <c r="BI695" i="2"/>
  <c r="BH695" i="2"/>
  <c r="BG695" i="2"/>
  <c r="BF695" i="2"/>
  <c r="T695" i="2"/>
  <c r="R695" i="2"/>
  <c r="P695" i="2"/>
  <c r="BI694" i="2"/>
  <c r="BH694" i="2"/>
  <c r="BG694" i="2"/>
  <c r="BF694" i="2"/>
  <c r="T694" i="2"/>
  <c r="R694" i="2"/>
  <c r="P694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91" i="2"/>
  <c r="BH691" i="2"/>
  <c r="BG691" i="2"/>
  <c r="BF691" i="2"/>
  <c r="T691" i="2"/>
  <c r="R691" i="2"/>
  <c r="P691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T687" i="2"/>
  <c r="R688" i="2"/>
  <c r="R687" i="2" s="1"/>
  <c r="P688" i="2"/>
  <c r="P687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5" i="2"/>
  <c r="BH655" i="2"/>
  <c r="BG655" i="2"/>
  <c r="BF655" i="2"/>
  <c r="T655" i="2"/>
  <c r="R655" i="2"/>
  <c r="P655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39" i="2"/>
  <c r="BH639" i="2"/>
  <c r="BG639" i="2"/>
  <c r="BF639" i="2"/>
  <c r="T639" i="2"/>
  <c r="R639" i="2"/>
  <c r="P639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5" i="2"/>
  <c r="BH605" i="2"/>
  <c r="BG605" i="2"/>
  <c r="BF605" i="2"/>
  <c r="T605" i="2"/>
  <c r="R605" i="2"/>
  <c r="P605" i="2"/>
  <c r="BI600" i="2"/>
  <c r="BH600" i="2"/>
  <c r="BG600" i="2"/>
  <c r="BF600" i="2"/>
  <c r="T600" i="2"/>
  <c r="R600" i="2"/>
  <c r="P600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87" i="2"/>
  <c r="BH587" i="2"/>
  <c r="BG587" i="2"/>
  <c r="BF587" i="2"/>
  <c r="T587" i="2"/>
  <c r="R587" i="2"/>
  <c r="P587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5" i="2"/>
  <c r="BH575" i="2"/>
  <c r="BG575" i="2"/>
  <c r="BF575" i="2"/>
  <c r="T575" i="2"/>
  <c r="R575" i="2"/>
  <c r="P575" i="2"/>
  <c r="BI556" i="2"/>
  <c r="BH556" i="2"/>
  <c r="BG556" i="2"/>
  <c r="BF556" i="2"/>
  <c r="T556" i="2"/>
  <c r="R556" i="2"/>
  <c r="P556" i="2"/>
  <c r="BI549" i="2"/>
  <c r="BH549" i="2"/>
  <c r="BG549" i="2"/>
  <c r="BF549" i="2"/>
  <c r="T549" i="2"/>
  <c r="R549" i="2"/>
  <c r="P549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T539" i="2"/>
  <c r="R540" i="2"/>
  <c r="R539" i="2"/>
  <c r="P540" i="2"/>
  <c r="P539" i="2" s="1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1" i="2"/>
  <c r="BH491" i="2"/>
  <c r="BG491" i="2"/>
  <c r="BF491" i="2"/>
  <c r="T491" i="2"/>
  <c r="R491" i="2"/>
  <c r="P491" i="2"/>
  <c r="BI487" i="2"/>
  <c r="BH487" i="2"/>
  <c r="BG487" i="2"/>
  <c r="BF487" i="2"/>
  <c r="T487" i="2"/>
  <c r="R487" i="2"/>
  <c r="P487" i="2"/>
  <c r="BI479" i="2"/>
  <c r="BH479" i="2"/>
  <c r="BG479" i="2"/>
  <c r="BF479" i="2"/>
  <c r="T479" i="2"/>
  <c r="R479" i="2"/>
  <c r="P479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R447" i="2"/>
  <c r="P447" i="2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7" i="2"/>
  <c r="BH327" i="2"/>
  <c r="BG327" i="2"/>
  <c r="BF327" i="2"/>
  <c r="T327" i="2"/>
  <c r="R327" i="2"/>
  <c r="P327" i="2"/>
  <c r="BI322" i="2"/>
  <c r="BH322" i="2"/>
  <c r="BG322" i="2"/>
  <c r="BF322" i="2"/>
  <c r="T322" i="2"/>
  <c r="R322" i="2"/>
  <c r="P322" i="2"/>
  <c r="BI305" i="2"/>
  <c r="BH305" i="2"/>
  <c r="BG305" i="2"/>
  <c r="BF305" i="2"/>
  <c r="T305" i="2"/>
  <c r="R305" i="2"/>
  <c r="P305" i="2"/>
  <c r="BI289" i="2"/>
  <c r="BH289" i="2"/>
  <c r="BG289" i="2"/>
  <c r="BF289" i="2"/>
  <c r="T289" i="2"/>
  <c r="R289" i="2"/>
  <c r="P289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0" i="2"/>
  <c r="BH210" i="2"/>
  <c r="BG210" i="2"/>
  <c r="BF210" i="2"/>
  <c r="T210" i="2"/>
  <c r="R210" i="2"/>
  <c r="P210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F145" i="2"/>
  <c r="E143" i="2"/>
  <c r="F89" i="2"/>
  <c r="E87" i="2"/>
  <c r="J24" i="2"/>
  <c r="E24" i="2"/>
  <c r="J148" i="2" s="1"/>
  <c r="J23" i="2"/>
  <c r="J21" i="2"/>
  <c r="E21" i="2"/>
  <c r="J91" i="2"/>
  <c r="J20" i="2"/>
  <c r="J18" i="2"/>
  <c r="E18" i="2"/>
  <c r="F92" i="2" s="1"/>
  <c r="J17" i="2"/>
  <c r="J15" i="2"/>
  <c r="E15" i="2"/>
  <c r="F147" i="2"/>
  <c r="J14" i="2"/>
  <c r="J12" i="2"/>
  <c r="J145" i="2" s="1"/>
  <c r="E7" i="2"/>
  <c r="E141" i="2"/>
  <c r="L90" i="1"/>
  <c r="AM90" i="1"/>
  <c r="AM89" i="1"/>
  <c r="L89" i="1"/>
  <c r="AM87" i="1"/>
  <c r="L87" i="1"/>
  <c r="L85" i="1"/>
  <c r="L84" i="1"/>
  <c r="J759" i="2"/>
  <c r="J743" i="2"/>
  <c r="J737" i="2"/>
  <c r="J723" i="2"/>
  <c r="BK703" i="2"/>
  <c r="BK690" i="2"/>
  <c r="BK664" i="2"/>
  <c r="BK631" i="2"/>
  <c r="BK535" i="2"/>
  <c r="J508" i="2"/>
  <c r="BK460" i="2"/>
  <c r="BK357" i="2"/>
  <c r="J327" i="2"/>
  <c r="J230" i="2"/>
  <c r="J166" i="2"/>
  <c r="BK1120" i="2"/>
  <c r="BK1070" i="2"/>
  <c r="J1030" i="2"/>
  <c r="J986" i="2"/>
  <c r="J971" i="2"/>
  <c r="J932" i="2"/>
  <c r="J901" i="2"/>
  <c r="J857" i="2"/>
  <c r="BK836" i="2"/>
  <c r="J803" i="2"/>
  <c r="BK785" i="2"/>
  <c r="BK754" i="2"/>
  <c r="BK739" i="2"/>
  <c r="J697" i="2"/>
  <c r="BK675" i="2"/>
  <c r="BK629" i="2"/>
  <c r="BK479" i="2"/>
  <c r="J253" i="2"/>
  <c r="BK1132" i="2"/>
  <c r="J1023" i="2"/>
  <c r="BK832" i="2"/>
  <c r="J735" i="2"/>
  <c r="J715" i="2"/>
  <c r="BK677" i="2"/>
  <c r="J665" i="2"/>
  <c r="J540" i="2"/>
  <c r="J515" i="2"/>
  <c r="BK423" i="2"/>
  <c r="J400" i="2"/>
  <c r="J322" i="2"/>
  <c r="J176" i="2"/>
  <c r="J1105" i="2"/>
  <c r="BK951" i="2"/>
  <c r="J886" i="2"/>
  <c r="J826" i="2"/>
  <c r="J780" i="2"/>
  <c r="BK752" i="2"/>
  <c r="BK719" i="2"/>
  <c r="BK717" i="2"/>
  <c r="J681" i="2"/>
  <c r="BK645" i="2"/>
  <c r="J531" i="2"/>
  <c r="J178" i="2"/>
  <c r="BK1136" i="2"/>
  <c r="J1089" i="2"/>
  <c r="BK1035" i="2"/>
  <c r="J994" i="2"/>
  <c r="BK958" i="2"/>
  <c r="BK861" i="2"/>
  <c r="BK829" i="2"/>
  <c r="J811" i="2"/>
  <c r="BK786" i="2"/>
  <c r="BK769" i="2"/>
  <c r="BK753" i="2"/>
  <c r="J730" i="2"/>
  <c r="BK647" i="2"/>
  <c r="BK600" i="2"/>
  <c r="BK503" i="2"/>
  <c r="J388" i="2"/>
  <c r="J217" i="2"/>
  <c r="J1100" i="2"/>
  <c r="J897" i="2"/>
  <c r="J844" i="2"/>
  <c r="J829" i="2"/>
  <c r="BK809" i="2"/>
  <c r="J776" i="2"/>
  <c r="BK757" i="2"/>
  <c r="BK742" i="2"/>
  <c r="BK723" i="2"/>
  <c r="J708" i="2"/>
  <c r="BK688" i="2"/>
  <c r="J669" i="2"/>
  <c r="J579" i="2"/>
  <c r="BK515" i="2"/>
  <c r="BK419" i="2"/>
  <c r="BK332" i="2"/>
  <c r="J243" i="2"/>
  <c r="BK178" i="2"/>
  <c r="BK973" i="2"/>
  <c r="BK790" i="2"/>
  <c r="J738" i="2"/>
  <c r="BK727" i="2"/>
  <c r="J717" i="2"/>
  <c r="J711" i="2"/>
  <c r="J700" i="2"/>
  <c r="J683" i="2"/>
  <c r="BK673" i="2"/>
  <c r="J660" i="2"/>
  <c r="J643" i="2"/>
  <c r="J556" i="2"/>
  <c r="J528" i="2"/>
  <c r="BK501" i="2"/>
  <c r="BK388" i="2"/>
  <c r="BK349" i="2"/>
  <c r="J239" i="2"/>
  <c r="BK843" i="2"/>
  <c r="BK815" i="2"/>
  <c r="BK1178" i="2"/>
  <c r="J1145" i="2"/>
  <c r="BK1091" i="2"/>
  <c r="BK1049" i="2"/>
  <c r="BK949" i="2"/>
  <c r="BK912" i="2"/>
  <c r="J843" i="2"/>
  <c r="BK849" i="2"/>
  <c r="J816" i="2"/>
  <c r="BK797" i="2"/>
  <c r="BK763" i="2"/>
  <c r="BK733" i="2"/>
  <c r="J694" i="2"/>
  <c r="J238" i="2"/>
  <c r="J1017" i="2"/>
  <c r="J750" i="2"/>
  <c r="J686" i="2"/>
  <c r="BK579" i="2"/>
  <c r="J530" i="2"/>
  <c r="J474" i="2"/>
  <c r="BK369" i="2"/>
  <c r="BK255" i="2"/>
  <c r="BK1155" i="2"/>
  <c r="J1093" i="2"/>
  <c r="J929" i="2"/>
  <c r="J808" i="2"/>
  <c r="J779" i="2"/>
  <c r="BK740" i="2"/>
  <c r="J698" i="2"/>
  <c r="J647" i="2"/>
  <c r="J479" i="2"/>
  <c r="J1143" i="2"/>
  <c r="BK1057" i="2"/>
  <c r="BK1004" i="2"/>
  <c r="J924" i="2"/>
  <c r="BK842" i="2"/>
  <c r="BK817" i="2"/>
  <c r="J783" i="2"/>
  <c r="J762" i="2"/>
  <c r="J716" i="2"/>
  <c r="BK639" i="2"/>
  <c r="BK540" i="2"/>
  <c r="J199" i="2"/>
  <c r="J1174" i="2"/>
  <c r="J873" i="2"/>
  <c r="BK837" i="2"/>
  <c r="J810" i="2"/>
  <c r="BK787" i="2"/>
  <c r="J753" i="2"/>
  <c r="J740" i="2"/>
  <c r="BK718" i="2"/>
  <c r="BK691" i="2"/>
  <c r="BK662" i="2"/>
  <c r="BK543" i="2"/>
  <c r="J423" i="2"/>
  <c r="J342" i="2"/>
  <c r="BK226" i="2"/>
  <c r="J819" i="2"/>
  <c r="BK783" i="2"/>
  <c r="J749" i="2"/>
  <c r="J731" i="2"/>
  <c r="BK714" i="2"/>
  <c r="BK707" i="2"/>
  <c r="J684" i="2"/>
  <c r="BK666" i="2"/>
  <c r="J649" i="2"/>
  <c r="J611" i="2"/>
  <c r="BK533" i="2"/>
  <c r="BK491" i="2"/>
  <c r="BK385" i="2"/>
  <c r="J249" i="2"/>
  <c r="J839" i="2"/>
  <c r="BK821" i="2"/>
  <c r="BK1201" i="2"/>
  <c r="BK1138" i="2"/>
  <c r="BK1089" i="2"/>
  <c r="J1035" i="2"/>
  <c r="J944" i="2"/>
  <c r="J869" i="2"/>
  <c r="J774" i="2"/>
  <c r="J764" i="2"/>
  <c r="J751" i="2"/>
  <c r="J742" i="2"/>
  <c r="BK728" i="2"/>
  <c r="J707" i="2"/>
  <c r="J678" i="2"/>
  <c r="BK649" i="2"/>
  <c r="BK575" i="2"/>
  <c r="BK474" i="2"/>
  <c r="BK400" i="2"/>
  <c r="BK274" i="2"/>
  <c r="J218" i="2"/>
  <c r="J154" i="2"/>
  <c r="BK1162" i="2"/>
  <c r="BK1143" i="2"/>
  <c r="BK1095" i="2"/>
  <c r="BK1050" i="2"/>
  <c r="BK994" i="2"/>
  <c r="J957" i="2"/>
  <c r="BK892" i="2"/>
  <c r="J853" i="2"/>
  <c r="BK827" i="2"/>
  <c r="J817" i="2"/>
  <c r="BK801" i="2"/>
  <c r="BK777" i="2"/>
  <c r="BK750" i="2"/>
  <c r="J699" i="2"/>
  <c r="BK660" i="2"/>
  <c r="BK531" i="2"/>
  <c r="J1153" i="2"/>
  <c r="BK971" i="2"/>
  <c r="J754" i="2"/>
  <c r="J706" i="2"/>
  <c r="BK581" i="2"/>
  <c r="BK508" i="2"/>
  <c r="J413" i="2"/>
  <c r="BK342" i="2"/>
  <c r="BK171" i="2"/>
  <c r="J1012" i="2"/>
  <c r="J941" i="2"/>
  <c r="J849" i="2"/>
  <c r="BK805" i="2"/>
  <c r="BK704" i="2"/>
  <c r="J666" i="2"/>
  <c r="J491" i="2"/>
  <c r="J1134" i="2"/>
  <c r="J1047" i="2"/>
  <c r="BK1012" i="2"/>
  <c r="J973" i="2"/>
  <c r="J892" i="2"/>
  <c r="BK824" i="2"/>
  <c r="BK780" i="2"/>
  <c r="BK764" i="2"/>
  <c r="BK738" i="2"/>
  <c r="BK720" i="2"/>
  <c r="J670" i="2"/>
  <c r="J596" i="2"/>
  <c r="J461" i="2"/>
  <c r="J349" i="2"/>
  <c r="J1161" i="2"/>
  <c r="J846" i="2"/>
  <c r="J822" i="2"/>
  <c r="J793" i="2"/>
  <c r="J770" i="2"/>
  <c r="J748" i="2"/>
  <c r="BK726" i="2"/>
  <c r="BK695" i="2"/>
  <c r="J651" i="2"/>
  <c r="J452" i="2"/>
  <c r="J378" i="2"/>
  <c r="J244" i="2"/>
  <c r="J184" i="2"/>
  <c r="BK816" i="2"/>
  <c r="BK770" i="2"/>
  <c r="J747" i="2"/>
  <c r="BK736" i="2"/>
  <c r="J710" i="2"/>
  <c r="BK698" i="2"/>
  <c r="J680" i="2"/>
  <c r="BK661" i="2"/>
  <c r="J631" i="2"/>
  <c r="BK538" i="2"/>
  <c r="J503" i="2"/>
  <c r="BK404" i="2"/>
  <c r="BK289" i="2"/>
  <c r="BK230" i="2"/>
  <c r="J828" i="2"/>
  <c r="BK1177" i="2"/>
  <c r="BK1159" i="2"/>
  <c r="J1127" i="2"/>
  <c r="J1070" i="2"/>
  <c r="J996" i="2"/>
  <c r="J890" i="2"/>
  <c r="BK846" i="2"/>
  <c r="BK841" i="2"/>
  <c r="BK838" i="2"/>
  <c r="J837" i="2"/>
  <c r="BK835" i="2"/>
  <c r="J830" i="2"/>
  <c r="J827" i="2"/>
  <c r="J824" i="2"/>
  <c r="BK820" i="2"/>
  <c r="J818" i="2"/>
  <c r="BK812" i="2"/>
  <c r="BK802" i="2"/>
  <c r="J796" i="2"/>
  <c r="BK793" i="2"/>
  <c r="J784" i="2"/>
  <c r="BK755" i="2"/>
  <c r="J741" i="2"/>
  <c r="BK715" i="2"/>
  <c r="J704" i="2"/>
  <c r="BK692" i="2"/>
  <c r="J677" i="2"/>
  <c r="J662" i="2"/>
  <c r="BK618" i="2"/>
  <c r="BK514" i="2"/>
  <c r="BK452" i="2"/>
  <c r="J396" i="2"/>
  <c r="J332" i="2"/>
  <c r="BK249" i="2"/>
  <c r="BK239" i="2"/>
  <c r="BK177" i="2"/>
  <c r="BK1173" i="2"/>
  <c r="BK1145" i="2"/>
  <c r="J1132" i="2"/>
  <c r="BK1094" i="2"/>
  <c r="J1066" i="2"/>
  <c r="J1039" i="2"/>
  <c r="BK1000" i="2"/>
  <c r="BK978" i="2"/>
  <c r="BK944" i="2"/>
  <c r="BK873" i="2"/>
  <c r="J838" i="2"/>
  <c r="BK831" i="2"/>
  <c r="BK825" i="2"/>
  <c r="BK814" i="2"/>
  <c r="BK804" i="2"/>
  <c r="J791" i="2"/>
  <c r="J771" i="2"/>
  <c r="J734" i="2"/>
  <c r="BK702" i="2"/>
  <c r="J692" i="2"/>
  <c r="J659" i="2"/>
  <c r="BK624" i="2"/>
  <c r="J374" i="2"/>
  <c r="BK1137" i="2"/>
  <c r="J1024" i="2"/>
  <c r="J912" i="2"/>
  <c r="BK760" i="2"/>
  <c r="J719" i="2"/>
  <c r="J685" i="2"/>
  <c r="J624" i="2"/>
  <c r="J543" i="2"/>
  <c r="BK534" i="2"/>
  <c r="J502" i="2"/>
  <c r="J419" i="2"/>
  <c r="J360" i="2"/>
  <c r="J274" i="2"/>
  <c r="J203" i="2"/>
  <c r="BK1134" i="2"/>
  <c r="J1078" i="2"/>
  <c r="J949" i="2"/>
  <c r="J878" i="2"/>
  <c r="J812" i="2"/>
  <c r="J789" i="2"/>
  <c r="BK776" i="2"/>
  <c r="BK765" i="2"/>
  <c r="BK731" i="2"/>
  <c r="J701" i="2"/>
  <c r="J673" i="2"/>
  <c r="J629" i="2"/>
  <c r="J575" i="2"/>
  <c r="J418" i="2"/>
  <c r="BK1125" i="2"/>
  <c r="J1043" i="2"/>
  <c r="BK1019" i="2"/>
  <c r="BK986" i="2"/>
  <c r="BK901" i="2"/>
  <c r="BK839" i="2"/>
  <c r="J825" i="2"/>
  <c r="J800" i="2"/>
  <c r="J785" i="2"/>
  <c r="BK771" i="2"/>
  <c r="J756" i="2"/>
  <c r="J736" i="2"/>
  <c r="J695" i="2"/>
  <c r="J622" i="2"/>
  <c r="BK587" i="2"/>
  <c r="J460" i="2"/>
  <c r="BK248" i="2"/>
  <c r="J177" i="2"/>
  <c r="J1095" i="2"/>
  <c r="BK890" i="2"/>
  <c r="J865" i="2"/>
  <c r="J836" i="2"/>
  <c r="J821" i="2"/>
  <c r="BK803" i="2"/>
  <c r="J790" i="2"/>
  <c r="BK773" i="2"/>
  <c r="BK766" i="2"/>
  <c r="BK749" i="2"/>
  <c r="J727" i="2"/>
  <c r="BK710" i="2"/>
  <c r="J696" i="2"/>
  <c r="BK681" i="2"/>
  <c r="J655" i="2"/>
  <c r="BK616" i="2"/>
  <c r="BK528" i="2"/>
  <c r="J447" i="2"/>
  <c r="BK403" i="2"/>
  <c r="J351" i="2"/>
  <c r="J305" i="2"/>
  <c r="J234" i="2"/>
  <c r="BK176" i="2"/>
  <c r="J966" i="2"/>
  <c r="BK781" i="2"/>
  <c r="BK759" i="2"/>
  <c r="BK748" i="2"/>
  <c r="J744" i="2"/>
  <c r="J729" i="2"/>
  <c r="J726" i="2"/>
  <c r="BK713" i="2"/>
  <c r="BK709" i="2"/>
  <c r="J703" i="2"/>
  <c r="BK697" i="2"/>
  <c r="BK679" i="2"/>
  <c r="J664" i="2"/>
  <c r="J648" i="2"/>
  <c r="BK622" i="2"/>
  <c r="BK549" i="2"/>
  <c r="J509" i="2"/>
  <c r="BK437" i="2"/>
  <c r="J403" i="2"/>
  <c r="J357" i="2"/>
  <c r="J255" i="2"/>
  <c r="J171" i="2"/>
  <c r="J833" i="2"/>
  <c r="J814" i="2"/>
  <c r="J1162" i="2"/>
  <c r="J1136" i="2"/>
  <c r="BK1066" i="2"/>
  <c r="J1019" i="2"/>
  <c r="J920" i="2"/>
  <c r="J847" i="2"/>
  <c r="BK789" i="2"/>
  <c r="J773" i="2"/>
  <c r="BK762" i="2"/>
  <c r="BK747" i="2"/>
  <c r="BK729" i="2"/>
  <c r="J668" i="2"/>
  <c r="J645" i="2"/>
  <c r="J529" i="2"/>
  <c r="BK487" i="2"/>
  <c r="J392" i="2"/>
  <c r="BK253" i="2"/>
  <c r="BK217" i="2"/>
  <c r="J1201" i="2"/>
  <c r="BK1161" i="2"/>
  <c r="J1137" i="2"/>
  <c r="BK1078" i="2"/>
  <c r="BK1046" i="2"/>
  <c r="BK990" i="2"/>
  <c r="J951" i="2"/>
  <c r="BK886" i="2"/>
  <c r="J834" i="2"/>
  <c r="BK811" i="2"/>
  <c r="BK795" i="2"/>
  <c r="J761" i="2"/>
  <c r="BK716" i="2"/>
  <c r="BK684" i="2"/>
  <c r="J409" i="2"/>
  <c r="BK234" i="2"/>
  <c r="J1057" i="2"/>
  <c r="J835" i="2"/>
  <c r="J720" i="2"/>
  <c r="J672" i="2"/>
  <c r="J536" i="2"/>
  <c r="J501" i="2"/>
  <c r="J402" i="2"/>
  <c r="BK336" i="2"/>
  <c r="J210" i="2"/>
  <c r="BK966" i="2"/>
  <c r="J936" i="2"/>
  <c r="BK845" i="2"/>
  <c r="J781" i="2"/>
  <c r="J766" i="2"/>
  <c r="J705" i="2"/>
  <c r="BK672" i="2"/>
  <c r="BK529" i="2"/>
  <c r="BK1174" i="2"/>
  <c r="J1050" i="2"/>
  <c r="J1000" i="2"/>
  <c r="BK929" i="2"/>
  <c r="BK853" i="2"/>
  <c r="BK822" i="2"/>
  <c r="BK796" i="2"/>
  <c r="BK772" i="2"/>
  <c r="BK737" i="2"/>
  <c r="J675" i="2"/>
  <c r="J605" i="2"/>
  <c r="J469" i="2"/>
  <c r="BK374" i="2"/>
  <c r="BK189" i="2"/>
  <c r="BK1047" i="2"/>
  <c r="J861" i="2"/>
  <c r="BK828" i="2"/>
  <c r="J804" i="2"/>
  <c r="BK774" i="2"/>
  <c r="BK743" i="2"/>
  <c r="BK722" i="2"/>
  <c r="J693" i="2"/>
  <c r="J679" i="2"/>
  <c r="BK609" i="2"/>
  <c r="J437" i="2"/>
  <c r="J369" i="2"/>
  <c r="J270" i="2"/>
  <c r="BK161" i="2"/>
  <c r="J795" i="2"/>
  <c r="BK735" i="2"/>
  <c r="J724" i="2"/>
  <c r="BK705" i="2"/>
  <c r="BK685" i="2"/>
  <c r="BK668" i="2"/>
  <c r="BK655" i="2"/>
  <c r="BK596" i="2"/>
  <c r="BK530" i="2"/>
  <c r="BK447" i="2"/>
  <c r="BK351" i="2"/>
  <c r="BK218" i="2"/>
  <c r="J832" i="2"/>
  <c r="BK800" i="2"/>
  <c r="J1176" i="2"/>
  <c r="BK1153" i="2"/>
  <c r="J1094" i="2"/>
  <c r="BK1043" i="2"/>
  <c r="J1004" i="2"/>
  <c r="BK932" i="2"/>
  <c r="BK857" i="2"/>
  <c r="J842" i="2"/>
  <c r="BK834" i="2"/>
  <c r="BK823" i="2"/>
  <c r="BK819" i="2"/>
  <c r="J813" i="2"/>
  <c r="BK810" i="2"/>
  <c r="BK798" i="2"/>
  <c r="J797" i="2"/>
  <c r="J792" i="2"/>
  <c r="J786" i="2"/>
  <c r="J778" i="2"/>
  <c r="J772" i="2"/>
  <c r="J765" i="2"/>
  <c r="BK758" i="2"/>
  <c r="BK745" i="2"/>
  <c r="J739" i="2"/>
  <c r="J722" i="2"/>
  <c r="J709" i="2"/>
  <c r="BK701" i="2"/>
  <c r="BK669" i="2"/>
  <c r="BK651" i="2"/>
  <c r="BK605" i="2"/>
  <c r="BK509" i="2"/>
  <c r="BK497" i="2"/>
  <c r="BK432" i="2"/>
  <c r="BK360" i="2"/>
  <c r="BK270" i="2"/>
  <c r="BK243" i="2"/>
  <c r="BK184" i="2"/>
  <c r="J1178" i="2"/>
  <c r="BK1169" i="2"/>
  <c r="J1155" i="2"/>
  <c r="J1110" i="2"/>
  <c r="J1091" i="2"/>
  <c r="J1051" i="2"/>
  <c r="BK1023" i="2"/>
  <c r="J982" i="2"/>
  <c r="BK936" i="2"/>
  <c r="BK897" i="2"/>
  <c r="BK865" i="2"/>
  <c r="J845" i="2"/>
  <c r="BK826" i="2"/>
  <c r="BK813" i="2"/>
  <c r="J802" i="2"/>
  <c r="J787" i="2"/>
  <c r="BK767" i="2"/>
  <c r="J752" i="2"/>
  <c r="BK706" i="2"/>
  <c r="J688" i="2"/>
  <c r="BK648" i="2"/>
  <c r="BK611" i="2"/>
  <c r="J340" i="2"/>
  <c r="J1173" i="2"/>
  <c r="BK1127" i="2"/>
  <c r="J990" i="2"/>
  <c r="BK906" i="2"/>
  <c r="BK725" i="2"/>
  <c r="BK712" i="2"/>
  <c r="BK674" i="2"/>
  <c r="J600" i="2"/>
  <c r="J538" i="2"/>
  <c r="BK520" i="2"/>
  <c r="J497" i="2"/>
  <c r="BK409" i="2"/>
  <c r="J385" i="2"/>
  <c r="BK305" i="2"/>
  <c r="J226" i="2"/>
  <c r="J1125" i="2"/>
  <c r="J958" i="2"/>
  <c r="J906" i="2"/>
  <c r="BK833" i="2"/>
  <c r="BK791" i="2"/>
  <c r="J690" i="2"/>
  <c r="J587" i="2"/>
  <c r="BK166" i="2"/>
  <c r="BK1100" i="2"/>
  <c r="BK1039" i="2"/>
  <c r="BK1017" i="2"/>
  <c r="BK982" i="2"/>
  <c r="BK920" i="2"/>
  <c r="BK844" i="2"/>
  <c r="J820" i="2"/>
  <c r="J798" i="2"/>
  <c r="J775" i="2"/>
  <c r="J758" i="2"/>
  <c r="BK751" i="2"/>
  <c r="BK721" i="2"/>
  <c r="J674" i="2"/>
  <c r="J616" i="2"/>
  <c r="BK556" i="2"/>
  <c r="BK413" i="2"/>
  <c r="J359" i="2"/>
  <c r="BK1024" i="2"/>
  <c r="BK847" i="2"/>
  <c r="J831" i="2"/>
  <c r="BK818" i="2"/>
  <c r="BK794" i="2"/>
  <c r="BK788" i="2"/>
  <c r="J769" i="2"/>
  <c r="BK744" i="2"/>
  <c r="BK734" i="2"/>
  <c r="J714" i="2"/>
  <c r="BK699" i="2"/>
  <c r="BK680" i="2"/>
  <c r="J639" i="2"/>
  <c r="J533" i="2"/>
  <c r="J487" i="2"/>
  <c r="J432" i="2"/>
  <c r="BK392" i="2"/>
  <c r="J289" i="2"/>
  <c r="J189" i="2"/>
  <c r="J1046" i="2"/>
  <c r="J801" i="2"/>
  <c r="J777" i="2"/>
  <c r="J760" i="2"/>
  <c r="J746" i="2"/>
  <c r="BK741" i="2"/>
  <c r="J728" i="2"/>
  <c r="J725" i="2"/>
  <c r="J712" i="2"/>
  <c r="J702" i="2"/>
  <c r="BK686" i="2"/>
  <c r="BK678" i="2"/>
  <c r="BK665" i="2"/>
  <c r="BK659" i="2"/>
  <c r="J618" i="2"/>
  <c r="BK536" i="2"/>
  <c r="J520" i="2"/>
  <c r="BK461" i="2"/>
  <c r="BK396" i="2"/>
  <c r="BK340" i="2"/>
  <c r="J248" i="2"/>
  <c r="BK869" i="2"/>
  <c r="BK830" i="2"/>
  <c r="J1169" i="2"/>
  <c r="BK1105" i="2"/>
  <c r="BK1051" i="2"/>
  <c r="J978" i="2"/>
  <c r="J805" i="2"/>
  <c r="J794" i="2"/>
  <c r="J788" i="2"/>
  <c r="J767" i="2"/>
  <c r="BK756" i="2"/>
  <c r="BK746" i="2"/>
  <c r="J733" i="2"/>
  <c r="J713" i="2"/>
  <c r="J691" i="2"/>
  <c r="J663" i="2"/>
  <c r="BK643" i="2"/>
  <c r="J534" i="2"/>
  <c r="BK469" i="2"/>
  <c r="BK418" i="2"/>
  <c r="BK322" i="2"/>
  <c r="BK199" i="2"/>
  <c r="J1177" i="2"/>
  <c r="J1159" i="2"/>
  <c r="J1138" i="2"/>
  <c r="BK1093" i="2"/>
  <c r="J1049" i="2"/>
  <c r="BK996" i="2"/>
  <c r="J965" i="2"/>
  <c r="BK924" i="2"/>
  <c r="BK878" i="2"/>
  <c r="J841" i="2"/>
  <c r="J823" i="2"/>
  <c r="J806" i="2"/>
  <c r="BK784" i="2"/>
  <c r="J757" i="2"/>
  <c r="J718" i="2"/>
  <c r="BK683" i="2"/>
  <c r="BK378" i="2"/>
  <c r="BK203" i="2"/>
  <c r="BK1030" i="2"/>
  <c r="BK941" i="2"/>
  <c r="BK711" i="2"/>
  <c r="J609" i="2"/>
  <c r="J535" i="2"/>
  <c r="J404" i="2"/>
  <c r="BK359" i="2"/>
  <c r="BK244" i="2"/>
  <c r="J1120" i="2"/>
  <c r="BK957" i="2"/>
  <c r="J882" i="2"/>
  <c r="BK806" i="2"/>
  <c r="BK775" i="2"/>
  <c r="BK732" i="2"/>
  <c r="BK694" i="2"/>
  <c r="J594" i="2"/>
  <c r="AS94" i="1"/>
  <c r="BK1110" i="2"/>
  <c r="BK965" i="2"/>
  <c r="J840" i="2"/>
  <c r="J809" i="2"/>
  <c r="BK779" i="2"/>
  <c r="BK761" i="2"/>
  <c r="J732" i="2"/>
  <c r="BK693" i="2"/>
  <c r="J549" i="2"/>
  <c r="J427" i="2"/>
  <c r="BK210" i="2"/>
  <c r="BK1176" i="2"/>
  <c r="BK882" i="2"/>
  <c r="BK840" i="2"/>
  <c r="J815" i="2"/>
  <c r="BK778" i="2"/>
  <c r="J755" i="2"/>
  <c r="BK724" i="2"/>
  <c r="BK700" i="2"/>
  <c r="J661" i="2"/>
  <c r="J581" i="2"/>
  <c r="BK502" i="2"/>
  <c r="BK402" i="2"/>
  <c r="BK327" i="2"/>
  <c r="BK238" i="2"/>
  <c r="BK154" i="2"/>
  <c r="BK792" i="2"/>
  <c r="J763" i="2"/>
  <c r="J745" i="2"/>
  <c r="BK730" i="2"/>
  <c r="J721" i="2"/>
  <c r="BK708" i="2"/>
  <c r="BK696" i="2"/>
  <c r="BK670" i="2"/>
  <c r="BK663" i="2"/>
  <c r="BK594" i="2"/>
  <c r="J514" i="2"/>
  <c r="BK427" i="2"/>
  <c r="J336" i="2"/>
  <c r="J161" i="2"/>
  <c r="BK808" i="2"/>
  <c r="BK198" i="2" l="1"/>
  <c r="J198" i="2" s="1"/>
  <c r="J99" i="2" s="1"/>
  <c r="R198" i="2"/>
  <c r="R254" i="2"/>
  <c r="P408" i="2"/>
  <c r="BK532" i="2"/>
  <c r="J532" i="2"/>
  <c r="J102" i="2" s="1"/>
  <c r="R532" i="2"/>
  <c r="R542" i="2"/>
  <c r="P595" i="2"/>
  <c r="BK650" i="2"/>
  <c r="J650" i="2"/>
  <c r="J108" i="2"/>
  <c r="T650" i="2"/>
  <c r="BK671" i="2"/>
  <c r="J671" i="2" s="1"/>
  <c r="J110" i="2" s="1"/>
  <c r="R671" i="2"/>
  <c r="R676" i="2"/>
  <c r="BK682" i="2"/>
  <c r="J682" i="2" s="1"/>
  <c r="J112" i="2" s="1"/>
  <c r="R682" i="2"/>
  <c r="T682" i="2"/>
  <c r="P689" i="2"/>
  <c r="BK768" i="2"/>
  <c r="J768" i="2"/>
  <c r="J115" i="2"/>
  <c r="T768" i="2"/>
  <c r="R782" i="2"/>
  <c r="P799" i="2"/>
  <c r="R807" i="2"/>
  <c r="T848" i="2"/>
  <c r="T891" i="2"/>
  <c r="R950" i="2"/>
  <c r="BK995" i="2"/>
  <c r="J995" i="2"/>
  <c r="J123" i="2"/>
  <c r="BK1018" i="2"/>
  <c r="J1018" i="2" s="1"/>
  <c r="J124" i="2" s="1"/>
  <c r="T1018" i="2"/>
  <c r="R1048" i="2"/>
  <c r="R1092" i="2"/>
  <c r="P1135" i="2"/>
  <c r="R1160" i="2"/>
  <c r="BK153" i="2"/>
  <c r="J153" i="2" s="1"/>
  <c r="J98" i="2" s="1"/>
  <c r="T153" i="2"/>
  <c r="T198" i="2"/>
  <c r="T254" i="2"/>
  <c r="R408" i="2"/>
  <c r="P532" i="2"/>
  <c r="T542" i="2"/>
  <c r="T595" i="2"/>
  <c r="R646" i="2"/>
  <c r="P650" i="2"/>
  <c r="BK667" i="2"/>
  <c r="J667" i="2"/>
  <c r="J109" i="2"/>
  <c r="R667" i="2"/>
  <c r="BK676" i="2"/>
  <c r="J676" i="2" s="1"/>
  <c r="J111" i="2" s="1"/>
  <c r="T676" i="2"/>
  <c r="P682" i="2"/>
  <c r="R689" i="2"/>
  <c r="P768" i="2"/>
  <c r="P782" i="2"/>
  <c r="BK807" i="2"/>
  <c r="J807" i="2" s="1"/>
  <c r="J118" i="2" s="1"/>
  <c r="T807" i="2"/>
  <c r="R848" i="2"/>
  <c r="P891" i="2"/>
  <c r="BK950" i="2"/>
  <c r="J950" i="2"/>
  <c r="J121" i="2" s="1"/>
  <c r="BK972" i="2"/>
  <c r="J972" i="2"/>
  <c r="J122" i="2"/>
  <c r="T972" i="2"/>
  <c r="T995" i="2"/>
  <c r="BK1048" i="2"/>
  <c r="J1048" i="2"/>
  <c r="J125" i="2" s="1"/>
  <c r="BK1092" i="2"/>
  <c r="J1092" i="2"/>
  <c r="J126" i="2"/>
  <c r="T1092" i="2"/>
  <c r="T1160" i="2"/>
  <c r="P153" i="2"/>
  <c r="R153" i="2"/>
  <c r="R152" i="2" s="1"/>
  <c r="P198" i="2"/>
  <c r="BK254" i="2"/>
  <c r="J254" i="2" s="1"/>
  <c r="J100" i="2" s="1"/>
  <c r="P254" i="2"/>
  <c r="BK408" i="2"/>
  <c r="J408" i="2"/>
  <c r="J101" i="2" s="1"/>
  <c r="T408" i="2"/>
  <c r="T532" i="2"/>
  <c r="BK542" i="2"/>
  <c r="J542" i="2"/>
  <c r="J105" i="2"/>
  <c r="P542" i="2"/>
  <c r="BK595" i="2"/>
  <c r="J595" i="2" s="1"/>
  <c r="J106" i="2" s="1"/>
  <c r="R595" i="2"/>
  <c r="BK646" i="2"/>
  <c r="J646" i="2"/>
  <c r="J107" i="2"/>
  <c r="P646" i="2"/>
  <c r="T646" i="2"/>
  <c r="R650" i="2"/>
  <c r="P667" i="2"/>
  <c r="T667" i="2"/>
  <c r="P671" i="2"/>
  <c r="T671" i="2"/>
  <c r="P676" i="2"/>
  <c r="BK689" i="2"/>
  <c r="J689" i="2"/>
  <c r="J114" i="2" s="1"/>
  <c r="T689" i="2"/>
  <c r="R768" i="2"/>
  <c r="BK782" i="2"/>
  <c r="J782" i="2"/>
  <c r="J116" i="2"/>
  <c r="T782" i="2"/>
  <c r="BK799" i="2"/>
  <c r="J799" i="2" s="1"/>
  <c r="J117" i="2" s="1"/>
  <c r="R799" i="2"/>
  <c r="T799" i="2"/>
  <c r="P807" i="2"/>
  <c r="BK848" i="2"/>
  <c r="J848" i="2"/>
  <c r="J119" i="2"/>
  <c r="P848" i="2"/>
  <c r="BK891" i="2"/>
  <c r="J891" i="2" s="1"/>
  <c r="J120" i="2" s="1"/>
  <c r="R891" i="2"/>
  <c r="P950" i="2"/>
  <c r="T950" i="2"/>
  <c r="P972" i="2"/>
  <c r="R972" i="2"/>
  <c r="P995" i="2"/>
  <c r="R995" i="2"/>
  <c r="P1018" i="2"/>
  <c r="R1018" i="2"/>
  <c r="P1048" i="2"/>
  <c r="T1048" i="2"/>
  <c r="P1092" i="2"/>
  <c r="BK1135" i="2"/>
  <c r="J1135" i="2"/>
  <c r="J127" i="2" s="1"/>
  <c r="R1135" i="2"/>
  <c r="T1135" i="2"/>
  <c r="BK1160" i="2"/>
  <c r="J1160" i="2"/>
  <c r="J128" i="2"/>
  <c r="P1160" i="2"/>
  <c r="BK1175" i="2"/>
  <c r="J1175" i="2" s="1"/>
  <c r="J129" i="2" s="1"/>
  <c r="P1175" i="2"/>
  <c r="R1175" i="2"/>
  <c r="T1175" i="2"/>
  <c r="BK687" i="2"/>
  <c r="J687" i="2" s="1"/>
  <c r="J113" i="2" s="1"/>
  <c r="BK539" i="2"/>
  <c r="J539" i="2"/>
  <c r="J103" i="2"/>
  <c r="BK1200" i="2"/>
  <c r="J1200" i="2"/>
  <c r="J131" i="2"/>
  <c r="BE797" i="2"/>
  <c r="BE813" i="2"/>
  <c r="BE816" i="2"/>
  <c r="BE818" i="2"/>
  <c r="BE822" i="2"/>
  <c r="BE824" i="2"/>
  <c r="BE825" i="2"/>
  <c r="BE831" i="2"/>
  <c r="BE847" i="2"/>
  <c r="BE873" i="2"/>
  <c r="F148" i="2"/>
  <c r="BE154" i="2"/>
  <c r="BE244" i="2"/>
  <c r="BE332" i="2"/>
  <c r="BE342" i="2"/>
  <c r="BE360" i="2"/>
  <c r="BE374" i="2"/>
  <c r="BE378" i="2"/>
  <c r="BE423" i="2"/>
  <c r="BE460" i="2"/>
  <c r="BE474" i="2"/>
  <c r="BE497" i="2"/>
  <c r="BE508" i="2"/>
  <c r="BE531" i="2"/>
  <c r="BE534" i="2"/>
  <c r="BE535" i="2"/>
  <c r="BE543" i="2"/>
  <c r="BE581" i="2"/>
  <c r="BE618" i="2"/>
  <c r="BE624" i="2"/>
  <c r="BE631" i="2"/>
  <c r="BE647" i="2"/>
  <c r="BE648" i="2"/>
  <c r="BE649" i="2"/>
  <c r="BE655" i="2"/>
  <c r="BE659" i="2"/>
  <c r="BE663" i="2"/>
  <c r="BE681" i="2"/>
  <c r="BE683" i="2"/>
  <c r="BE684" i="2"/>
  <c r="BE693" i="2"/>
  <c r="BE694" i="2"/>
  <c r="BE699" i="2"/>
  <c r="BE703" i="2"/>
  <c r="BE710" i="2"/>
  <c r="BE712" i="2"/>
  <c r="BE713" i="2"/>
  <c r="BE715" i="2"/>
  <c r="BE719" i="2"/>
  <c r="BE720" i="2"/>
  <c r="BE721" i="2"/>
  <c r="BE725" i="2"/>
  <c r="BE728" i="2"/>
  <c r="BE732" i="2"/>
  <c r="BE733" i="2"/>
  <c r="BE737" i="2"/>
  <c r="BE739" i="2"/>
  <c r="BE743" i="2"/>
  <c r="BE744" i="2"/>
  <c r="BE771" i="2"/>
  <c r="BE778" i="2"/>
  <c r="BE788" i="2"/>
  <c r="BE796" i="2"/>
  <c r="BE809" i="2"/>
  <c r="BE812" i="2"/>
  <c r="BE814" i="2"/>
  <c r="BE817" i="2"/>
  <c r="BE820" i="2"/>
  <c r="BE949" i="2"/>
  <c r="BE986" i="2"/>
  <c r="BE990" i="2"/>
  <c r="BE996" i="2"/>
  <c r="BE1004" i="2"/>
  <c r="BE1019" i="2"/>
  <c r="F91" i="2"/>
  <c r="J92" i="2"/>
  <c r="J147" i="2"/>
  <c r="BE177" i="2"/>
  <c r="BE199" i="2"/>
  <c r="BE218" i="2"/>
  <c r="BE230" i="2"/>
  <c r="BE249" i="2"/>
  <c r="BE253" i="2"/>
  <c r="BE255" i="2"/>
  <c r="BE274" i="2"/>
  <c r="BE340" i="2"/>
  <c r="BE357" i="2"/>
  <c r="BE385" i="2"/>
  <c r="BE388" i="2"/>
  <c r="BE418" i="2"/>
  <c r="BE427" i="2"/>
  <c r="BE479" i="2"/>
  <c r="BE491" i="2"/>
  <c r="BE501" i="2"/>
  <c r="BE514" i="2"/>
  <c r="BE536" i="2"/>
  <c r="BE556" i="2"/>
  <c r="BE575" i="2"/>
  <c r="BE611" i="2"/>
  <c r="BE629" i="2"/>
  <c r="BE645" i="2"/>
  <c r="BE665" i="2"/>
  <c r="BE670" i="2"/>
  <c r="BE678" i="2"/>
  <c r="BE686" i="2"/>
  <c r="BE690" i="2"/>
  <c r="BE692" i="2"/>
  <c r="BE704" i="2"/>
  <c r="BE716" i="2"/>
  <c r="BE717" i="2"/>
  <c r="BE718" i="2"/>
  <c r="BE736" i="2"/>
  <c r="BE745" i="2"/>
  <c r="BE746" i="2"/>
  <c r="BE747" i="2"/>
  <c r="BE752" i="2"/>
  <c r="BE754" i="2"/>
  <c r="BE761" i="2"/>
  <c r="BE765" i="2"/>
  <c r="BE767" i="2"/>
  <c r="BE772" i="2"/>
  <c r="BE775" i="2"/>
  <c r="BE777" i="2"/>
  <c r="BE780" i="2"/>
  <c r="BE792" i="2"/>
  <c r="BE801" i="2"/>
  <c r="BE827" i="2"/>
  <c r="BE834" i="2"/>
  <c r="BE839" i="2"/>
  <c r="BE861" i="2"/>
  <c r="BE869" i="2"/>
  <c r="BE1035" i="2"/>
  <c r="BE1070" i="2"/>
  <c r="BE1127" i="2"/>
  <c r="E85" i="2"/>
  <c r="BE161" i="2"/>
  <c r="BE234" i="2"/>
  <c r="BE239" i="2"/>
  <c r="BE351" i="2"/>
  <c r="BE530" i="2"/>
  <c r="BE533" i="2"/>
  <c r="BE609" i="2"/>
  <c r="BE677" i="2"/>
  <c r="BE679" i="2"/>
  <c r="BE691" i="2"/>
  <c r="BE696" i="2"/>
  <c r="BE697" i="2"/>
  <c r="BE698" i="2"/>
  <c r="BE701" i="2"/>
  <c r="BE706" i="2"/>
  <c r="BE711" i="2"/>
  <c r="BE750" i="2"/>
  <c r="BE755" i="2"/>
  <c r="BE757" i="2"/>
  <c r="BE770" i="2"/>
  <c r="BE774" i="2"/>
  <c r="BE781" i="2"/>
  <c r="BE785" i="2"/>
  <c r="BE787" i="2"/>
  <c r="BE789" i="2"/>
  <c r="BE790" i="2"/>
  <c r="BE793" i="2"/>
  <c r="BE794" i="2"/>
  <c r="BE795" i="2"/>
  <c r="BE810" i="2"/>
  <c r="BE819" i="2"/>
  <c r="BE821" i="2"/>
  <c r="BE823" i="2"/>
  <c r="BE828" i="2"/>
  <c r="BE837" i="2"/>
  <c r="BE841" i="2"/>
  <c r="BE846" i="2"/>
  <c r="BE849" i="2"/>
  <c r="BE857" i="2"/>
  <c r="BE865" i="2"/>
  <c r="BE878" i="2"/>
  <c r="BE892" i="2"/>
  <c r="BE906" i="2"/>
  <c r="BE957" i="2"/>
  <c r="BE971" i="2"/>
  <c r="BE1046" i="2"/>
  <c r="BE1049" i="2"/>
  <c r="BE1089" i="2"/>
  <c r="BE1093" i="2"/>
  <c r="BE1094" i="2"/>
  <c r="BE1105" i="2"/>
  <c r="BE1137" i="2"/>
  <c r="BE1159" i="2"/>
  <c r="BE176" i="2"/>
  <c r="BE189" i="2"/>
  <c r="BE322" i="2"/>
  <c r="BE349" i="2"/>
  <c r="BE400" i="2"/>
  <c r="BE402" i="2"/>
  <c r="BE404" i="2"/>
  <c r="BE409" i="2"/>
  <c r="BE452" i="2"/>
  <c r="BE502" i="2"/>
  <c r="BE520" i="2"/>
  <c r="BE622" i="2"/>
  <c r="BE643" i="2"/>
  <c r="BE664" i="2"/>
  <c r="BE669" i="2"/>
  <c r="BE685" i="2"/>
  <c r="BE726" i="2"/>
  <c r="BE727" i="2"/>
  <c r="BE735" i="2"/>
  <c r="BE763" i="2"/>
  <c r="BE769" i="2"/>
  <c r="BE784" i="2"/>
  <c r="BE800" i="2"/>
  <c r="BE803" i="2"/>
  <c r="BE838" i="2"/>
  <c r="BE853" i="2"/>
  <c r="BE1066" i="2"/>
  <c r="BE1110" i="2"/>
  <c r="BE1138" i="2"/>
  <c r="BE1169" i="2"/>
  <c r="BE166" i="2"/>
  <c r="BE203" i="2"/>
  <c r="BE238" i="2"/>
  <c r="BE243" i="2"/>
  <c r="BE327" i="2"/>
  <c r="BE392" i="2"/>
  <c r="BE396" i="2"/>
  <c r="BE403" i="2"/>
  <c r="BE432" i="2"/>
  <c r="BE461" i="2"/>
  <c r="BE509" i="2"/>
  <c r="BE529" i="2"/>
  <c r="BE587" i="2"/>
  <c r="BE596" i="2"/>
  <c r="BE605" i="2"/>
  <c r="BE662" i="2"/>
  <c r="BE680" i="2"/>
  <c r="BE730" i="2"/>
  <c r="BE740" i="2"/>
  <c r="BE832" i="2"/>
  <c r="BE833" i="2"/>
  <c r="BE836" i="2"/>
  <c r="BE842" i="2"/>
  <c r="BE886" i="2"/>
  <c r="BE890" i="2"/>
  <c r="BE897" i="2"/>
  <c r="BE924" i="2"/>
  <c r="BE929" i="2"/>
  <c r="BE1050" i="2"/>
  <c r="BE1095" i="2"/>
  <c r="BE1134" i="2"/>
  <c r="BE1145" i="2"/>
  <c r="J89" i="2"/>
  <c r="BE184" i="2"/>
  <c r="BE248" i="2"/>
  <c r="BE270" i="2"/>
  <c r="BE289" i="2"/>
  <c r="BE419" i="2"/>
  <c r="BE437" i="2"/>
  <c r="BE469" i="2"/>
  <c r="BE487" i="2"/>
  <c r="BE538" i="2"/>
  <c r="BE579" i="2"/>
  <c r="BE594" i="2"/>
  <c r="BE673" i="2"/>
  <c r="BE705" i="2"/>
  <c r="BE707" i="2"/>
  <c r="BE709" i="2"/>
  <c r="BE722" i="2"/>
  <c r="BE723" i="2"/>
  <c r="BE724" i="2"/>
  <c r="BE729" i="2"/>
  <c r="BE731" i="2"/>
  <c r="BE751" i="2"/>
  <c r="BE753" i="2"/>
  <c r="BE756" i="2"/>
  <c r="BE758" i="2"/>
  <c r="BE759" i="2"/>
  <c r="BE760" i="2"/>
  <c r="BE762" i="2"/>
  <c r="BE764" i="2"/>
  <c r="BE766" i="2"/>
  <c r="BE773" i="2"/>
  <c r="BE779" i="2"/>
  <c r="BE786" i="2"/>
  <c r="BE798" i="2"/>
  <c r="BE802" i="2"/>
  <c r="BE805" i="2"/>
  <c r="BE815" i="2"/>
  <c r="BE830" i="2"/>
  <c r="BE835" i="2"/>
  <c r="BE840" i="2"/>
  <c r="BE843" i="2"/>
  <c r="BE844" i="2"/>
  <c r="BE882" i="2"/>
  <c r="BE912" i="2"/>
  <c r="BE932" i="2"/>
  <c r="BE944" i="2"/>
  <c r="BE951" i="2"/>
  <c r="BE965" i="2"/>
  <c r="BE966" i="2"/>
  <c r="BE973" i="2"/>
  <c r="BE978" i="2"/>
  <c r="BE982" i="2"/>
  <c r="BE1000" i="2"/>
  <c r="BE1012" i="2"/>
  <c r="BE1024" i="2"/>
  <c r="BE1039" i="2"/>
  <c r="BE1043" i="2"/>
  <c r="BE1051" i="2"/>
  <c r="BE1078" i="2"/>
  <c r="BE1091" i="2"/>
  <c r="BE1100" i="2"/>
  <c r="BE1120" i="2"/>
  <c r="BE1125" i="2"/>
  <c r="BE1132" i="2"/>
  <c r="BE1136" i="2"/>
  <c r="BE1143" i="2"/>
  <c r="BE1153" i="2"/>
  <c r="BE1176" i="2"/>
  <c r="BE1177" i="2"/>
  <c r="BE1178" i="2"/>
  <c r="BE1201" i="2"/>
  <c r="BE171" i="2"/>
  <c r="BE178" i="2"/>
  <c r="BE210" i="2"/>
  <c r="BE217" i="2"/>
  <c r="BE226" i="2"/>
  <c r="BE305" i="2"/>
  <c r="BE336" i="2"/>
  <c r="BE359" i="2"/>
  <c r="BE369" i="2"/>
  <c r="BE413" i="2"/>
  <c r="BE447" i="2"/>
  <c r="BE503" i="2"/>
  <c r="BE515" i="2"/>
  <c r="BE528" i="2"/>
  <c r="BE540" i="2"/>
  <c r="BE549" i="2"/>
  <c r="BE600" i="2"/>
  <c r="BE616" i="2"/>
  <c r="BE639" i="2"/>
  <c r="BE651" i="2"/>
  <c r="BE660" i="2"/>
  <c r="BE661" i="2"/>
  <c r="BE666" i="2"/>
  <c r="BE668" i="2"/>
  <c r="BE672" i="2"/>
  <c r="BE674" i="2"/>
  <c r="BE675" i="2"/>
  <c r="BE688" i="2"/>
  <c r="BE695" i="2"/>
  <c r="BE700" i="2"/>
  <c r="BE702" i="2"/>
  <c r="BE708" i="2"/>
  <c r="BE714" i="2"/>
  <c r="BE734" i="2"/>
  <c r="BE738" i="2"/>
  <c r="BE741" i="2"/>
  <c r="BE742" i="2"/>
  <c r="BE748" i="2"/>
  <c r="BE749" i="2"/>
  <c r="BE776" i="2"/>
  <c r="BE783" i="2"/>
  <c r="BE791" i="2"/>
  <c r="BE804" i="2"/>
  <c r="BE806" i="2"/>
  <c r="BE808" i="2"/>
  <c r="BE811" i="2"/>
  <c r="BE826" i="2"/>
  <c r="BE829" i="2"/>
  <c r="BE845" i="2"/>
  <c r="BE901" i="2"/>
  <c r="BE920" i="2"/>
  <c r="BE936" i="2"/>
  <c r="BE941" i="2"/>
  <c r="BE958" i="2"/>
  <c r="BE994" i="2"/>
  <c r="BE1017" i="2"/>
  <c r="BE1023" i="2"/>
  <c r="BE1030" i="2"/>
  <c r="BE1047" i="2"/>
  <c r="BE1057" i="2"/>
  <c r="BE1155" i="2"/>
  <c r="BE1161" i="2"/>
  <c r="BE1162" i="2"/>
  <c r="BE1173" i="2"/>
  <c r="BE1174" i="2"/>
  <c r="F35" i="2"/>
  <c r="BB95" i="1" s="1"/>
  <c r="BB94" i="1" s="1"/>
  <c r="AX94" i="1" s="1"/>
  <c r="F34" i="2"/>
  <c r="BA95" i="1" s="1"/>
  <c r="BA94" i="1" s="1"/>
  <c r="W30" i="1" s="1"/>
  <c r="F36" i="2"/>
  <c r="BC95" i="1" s="1"/>
  <c r="BC94" i="1" s="1"/>
  <c r="W32" i="1" s="1"/>
  <c r="J34" i="2"/>
  <c r="AW95" i="1" s="1"/>
  <c r="F37" i="2"/>
  <c r="BD95" i="1" s="1"/>
  <c r="BD94" i="1" s="1"/>
  <c r="W33" i="1" s="1"/>
  <c r="P541" i="2" l="1"/>
  <c r="P151" i="2" s="1"/>
  <c r="AU95" i="1" s="1"/>
  <c r="AU94" i="1" s="1"/>
  <c r="P152" i="2"/>
  <c r="T152" i="2"/>
  <c r="T541" i="2"/>
  <c r="R541" i="2"/>
  <c r="R151" i="2"/>
  <c r="BK152" i="2"/>
  <c r="J152" i="2"/>
  <c r="J97" i="2"/>
  <c r="BK541" i="2"/>
  <c r="J541" i="2" s="1"/>
  <c r="J104" i="2" s="1"/>
  <c r="BK1199" i="2"/>
  <c r="J1199" i="2"/>
  <c r="J130" i="2" s="1"/>
  <c r="AY94" i="1"/>
  <c r="F33" i="2"/>
  <c r="AZ95" i="1" s="1"/>
  <c r="AZ94" i="1" s="1"/>
  <c r="W29" i="1" s="1"/>
  <c r="AW94" i="1"/>
  <c r="AK30" i="1" s="1"/>
  <c r="J33" i="2"/>
  <c r="AV95" i="1" s="1"/>
  <c r="AT95" i="1" s="1"/>
  <c r="W31" i="1"/>
  <c r="T151" i="2" l="1"/>
  <c r="BK151" i="2"/>
  <c r="J151" i="2"/>
  <c r="J96" i="2"/>
  <c r="AV94" i="1"/>
  <c r="AK29" i="1"/>
  <c r="J30" i="2" l="1"/>
  <c r="AG95" i="1" s="1"/>
  <c r="AG94" i="1" s="1"/>
  <c r="AT94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<sst xmlns="http://schemas.openxmlformats.org/spreadsheetml/2006/main" count="12180" uniqueCount="2058">
  <si>
    <t>Export Komplet</t>
  </si>
  <si>
    <t/>
  </si>
  <si>
    <t>2.0</t>
  </si>
  <si>
    <t>False</t>
  </si>
  <si>
    <t>{584bacf6-054b-42f4-8754-4706981a6233}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</si>
  <si>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</si>
  <si>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</si>
  <si>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</si>
  <si>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</si>
  <si>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</si>
  <si>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</si>
  <si>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</si>
  <si>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</si>
  <si>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</si>
  <si>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2426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</si>
  <si>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</si>
  <si>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</si>
  <si>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práce GYMNÁZIUM CHEB - ODBORNÉ UČEBNY - interaktivní učebna</t>
  </si>
  <si>
    <t>KSO:</t>
  </si>
  <si>
    <t>CC-CZ:</t>
  </si>
  <si>
    <t>Místo:</t>
  </si>
  <si>
    <t xml:space="preserve"> </t>
  </si>
  <si>
    <t>Datum:</t>
  </si>
  <si>
    <t>8. 11. 2024</t>
  </si>
  <si>
    <t>Zadavatel:</t>
  </si>
  <si>
    <t>IČ:</t>
  </si>
  <si>
    <t>47723386</t>
  </si>
  <si>
    <t>Gymnázium Cheb, příspěvková organizace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</si>
  <si>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</si>
  <si>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</si>
  <si>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</si>
  <si>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</si>
  <si>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</si>
  <si>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</si>
  <si>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</si>
  <si>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</si>
  <si>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</si>
  <si>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</si>
  <si>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</si>
  <si>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</si>
  <si>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</si>
  <si>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</si>
  <si>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</si>
  <si>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</si>
  <si>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</si>
  <si>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</si>
  <si>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</si>
  <si>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</si>
  <si>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</si>
  <si>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</si>
  <si>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</si>
  <si>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</si>
  <si>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</si>
  <si>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</si>
  <si>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</si>
  <si>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</si>
  <si>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</si>
  <si>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</si>
  <si>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</si>
  <si>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</si>
  <si>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</si>
  <si>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</si>
  <si>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</si>
  <si>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</si>
  <si>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</si>
  <si>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</si>
  <si>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</si>
  <si>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</si>
  <si>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</si>
  <si>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</si>
  <si>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</si>
  <si>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</si>
  <si>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</si>
  <si>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</si>
  <si>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</si>
  <si>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</si>
  <si>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</si>
  <si>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</si>
  <si>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</si>
  <si>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</si>
  <si>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</si>
  <si>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Interaktivní učebna</t>
  </si>
  <si>
    <t>STA</t>
  </si>
  <si>
    <t>1</t>
  </si>
  <si>
    <t>{cb96d110-c858-4b62-9ecd-7ba4ac08f1aa}</t>
  </si>
  <si>
    <t>2</t>
  </si>
  <si>
    <t>KRYCÍ LIST SOUPISU PRACÍ</t>
  </si>
  <si>
    <t>Objekt:</t>
  </si>
  <si>
    <t>01 - Interaktivní učebna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</si>
  <si>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</si>
  <si>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</si>
  <si>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</si>
  <si>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</si>
  <si>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</si>
  <si>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</si>
  <si>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</si>
  <si>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</si>
  <si>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</si>
  <si>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</si>
  <si>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</si>
  <si>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</si>
  <si>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</si>
  <si>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</si>
  <si>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</si>
  <si>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</si>
  <si>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</si>
  <si>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</si>
  <si>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</si>
  <si>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</si>
  <si>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</si>
  <si>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740 - Elektromontáže - zkoušky a revize</t>
  </si>
  <si>
    <t xml:space="preserve">    741 - Elektroinstalace - silnoproud</t>
  </si>
  <si>
    <t xml:space="preserve">    741-1 - Elektroinstalace - silnoproud (rozvodnice RD1 - doplnění)</t>
  </si>
  <si>
    <t xml:space="preserve">    741-2 - Elektroinstalace - silnoproud (rozvodnice Rx)</t>
  </si>
  <si>
    <t xml:space="preserve">    741-3 - Elektroinstalace - silnoproud (bleskosvod)</t>
  </si>
  <si>
    <t xml:space="preserve">    742 - Elektroinstalace - slaboproud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</si>
  <si>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</si>
  <si>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</si>
  <si>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</si>
  <si>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</si>
  <si>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</si>
  <si>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</si>
  <si>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</si>
  <si>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</si>
  <si>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</si>
  <si>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</si>
  <si>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</si>
  <si>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</si>
  <si>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VRN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</si>
  <si>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</si>
  <si>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</si>
  <si>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</si>
  <si>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</si>
  <si>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</si>
  <si>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</si>
  <si>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</si>
  <si>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</si>
  <si>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</si>
  <si>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</si>
  <si>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</si>
  <si>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</si>
  <si>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</si>
  <si>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</si>
  <si>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</si>
  <si>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</si>
  <si>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</si>
  <si>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</si>
  <si>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</si>
  <si>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310231055</t>
  </si>
  <si>
    <t>Zazdívka otvorů ve zdivu nadzákladovém cihlami děrovanými přes P10 do P15 tl 300 mm</t>
  </si>
  <si>
    <t>m2</t>
  </si>
  <si>
    <t>4</t>
  </si>
  <si>
    <t>786537704</t>
  </si>
  <si>
    <t>VV</t>
  </si>
  <si>
    <t xml:space="preserve">1,2*2,4*2 </t>
  </si>
  <si>
    <t xml:space="preserve">(2,4*2,4-1,8*2)*6 </t>
  </si>
  <si>
    <t xml:space="preserve">(2,4*2,4-1,8*2,4)*2 </t>
  </si>
  <si>
    <t xml:space="preserve">1,2*1,5*2 </t>
  </si>
  <si>
    <t>(2,4*1,5-1,8*1,25)*6</t>
  </si>
  <si>
    <t>Součet</t>
  </si>
  <si>
    <t>4-Rx003</t>
  </si>
  <si>
    <t>Zazdívka překladů z CP</t>
  </si>
  <si>
    <t>m3</t>
  </si>
  <si>
    <t>1855746700</t>
  </si>
  <si>
    <t>Nosné zdivo z cihel plných na MVC 25</t>
  </si>
  <si>
    <t>Místa uložení ocelových překladů</t>
  </si>
  <si>
    <t>0,25*0,7*3*2</t>
  </si>
  <si>
    <t>311234441</t>
  </si>
  <si>
    <t>Zdivo jednovrstvé z cihel děrovaných přes P10 do P15 na tepelněizolační maltu M5 tl 240 mm</t>
  </si>
  <si>
    <t>-218279473</t>
  </si>
  <si>
    <t>Nosné zdivo z keramických tvárnic v tl. 250 mm na teplou maltu</t>
  </si>
  <si>
    <t>2NP</t>
  </si>
  <si>
    <t>((0,8+0,8+0,5)*2+(1,2+0,55)*5)*3,15</t>
  </si>
  <si>
    <t>311234461</t>
  </si>
  <si>
    <t>Zdivo jednovrstvé z cihel děrovaných přes P10 do P15 na tepelněizolační maltu M5 tl 300 mm</t>
  </si>
  <si>
    <t>693188982</t>
  </si>
  <si>
    <t>Nosné zdivo z keramických tvárnic v tl. 300 mm na teplou maltu</t>
  </si>
  <si>
    <t>9,715*4,3+5,84*4,8</t>
  </si>
  <si>
    <t>5</t>
  </si>
  <si>
    <t>317168022</t>
  </si>
  <si>
    <t>Překlad keramický plochý š 145 mm dl 1250 mm</t>
  </si>
  <si>
    <t>kus</t>
  </si>
  <si>
    <t>276788131</t>
  </si>
  <si>
    <t>6</t>
  </si>
  <si>
    <t>317168056</t>
  </si>
  <si>
    <t>Překlad keramický vysoký v 238 mm dl 2250 mm</t>
  </si>
  <si>
    <t>-1002620514</t>
  </si>
  <si>
    <t>7</t>
  </si>
  <si>
    <t>317944323</t>
  </si>
  <si>
    <t>Válcované nosníky č.14 až 22 dodatečně osazované do připravených otvorů</t>
  </si>
  <si>
    <t>t</t>
  </si>
  <si>
    <t>1302408910</t>
  </si>
  <si>
    <t>Dodatečná montáž překladu z ocelových válcovaných profilů I200 délky 2900 mm, 6 ks</t>
  </si>
  <si>
    <t>Dodatečná montáž 6 ks překladů z ocelových válcovaných profilů I200 délky 2900 mm nad otvor spojující budovu C a D</t>
  </si>
  <si>
    <t>1NP - průchod mezi objekty tělocvičen a hlavní budovou</t>
  </si>
  <si>
    <t>26,2*2,9*6/1000</t>
  </si>
  <si>
    <t>8</t>
  </si>
  <si>
    <t>340271025</t>
  </si>
  <si>
    <t>Zazdívka otvorů v příčkách nebo stěnách plochy do 4 m2 tvárnicemi pórobetonovými tl 100 mm</t>
  </si>
  <si>
    <t>-1961819113</t>
  </si>
  <si>
    <t>Zazdění otvoru v příčce tl. 100 mm</t>
  </si>
  <si>
    <t>1NP</t>
  </si>
  <si>
    <t>0,7*2,1*2</t>
  </si>
  <si>
    <t>9</t>
  </si>
  <si>
    <t>342272245</t>
  </si>
  <si>
    <t>Příčka z pórobetonových hladkých tvárnic na tenkovrstvou maltu tl 150 mm</t>
  </si>
  <si>
    <t>-804335364</t>
  </si>
  <si>
    <t>Příčky z porobetonových tvárnic tl. 150 mm na lepidlo</t>
  </si>
  <si>
    <t xml:space="preserve">(0,275+2,2)*3,3+0,61*3,25*2 </t>
  </si>
  <si>
    <t xml:space="preserve">(1,575+0,5)*3,15*2 </t>
  </si>
  <si>
    <t xml:space="preserve">(5,625+0,8)*3,15-0,9*1,97 </t>
  </si>
  <si>
    <t>(2,2+2,2)*3,15</t>
  </si>
  <si>
    <t>Vodorovné konstrukce</t>
  </si>
  <si>
    <t>10</t>
  </si>
  <si>
    <t>411354259</t>
  </si>
  <si>
    <t>Bednění stropů ztracené z hraněných trapézových vln v 80 mm plech pozinkovaný tl 1,0 mm</t>
  </si>
  <si>
    <t>197032413</t>
  </si>
  <si>
    <t>Trapézový plech s výškou vlny 80 mm</t>
  </si>
  <si>
    <t>8,825*4,65+10,4*4,65+10,675*4,65+5,625*2,225+2,505*2,4</t>
  </si>
  <si>
    <t>11</t>
  </si>
  <si>
    <t>417321515</t>
  </si>
  <si>
    <t>Ztužující pásy a věnce ze ŽB tř. C 25/30</t>
  </si>
  <si>
    <t>1569794750</t>
  </si>
  <si>
    <t>ŽB věnec z betonu C25/30</t>
  </si>
  <si>
    <t>pod pozednicí</t>
  </si>
  <si>
    <t xml:space="preserve">0,3*0,25*24,5*1,05 </t>
  </si>
  <si>
    <t>VV spodní nosný práh obvodové zdi</t>
  </si>
  <si>
    <t>0,3*0,25*(9,715+5,625+5,84)*1,05</t>
  </si>
  <si>
    <t>417351115</t>
  </si>
  <si>
    <t>Zřízení bednění ztužujících věnců</t>
  </si>
  <si>
    <t>-1033987279</t>
  </si>
  <si>
    <t>Bednění věnců - zřízení</t>
  </si>
  <si>
    <t>0,35*24,5*2 17,150</t>
  </si>
  <si>
    <t>spodní nosný práh obvodové zdi</t>
  </si>
  <si>
    <t>0,35*(9,715+5,625+5,84)*2</t>
  </si>
  <si>
    <t>13</t>
  </si>
  <si>
    <t>417351116</t>
  </si>
  <si>
    <t>Odstranění bednění ztužujících věnců</t>
  </si>
  <si>
    <t>-892101377</t>
  </si>
  <si>
    <t>14</t>
  </si>
  <si>
    <t>417361821</t>
  </si>
  <si>
    <t>Výztuž ztužujících pásů a věnců betonářskou ocelí</t>
  </si>
  <si>
    <t>-601890104</t>
  </si>
  <si>
    <t>Výztuž věnců z oceli V12 a V6</t>
  </si>
  <si>
    <t>VV výztuž věnců</t>
  </si>
  <si>
    <t>V12</t>
  </si>
  <si>
    <t xml:space="preserve">(24,5+9,715+5,625+5,84)*4*0,89*1,2/1000 </t>
  </si>
  <si>
    <t>V6</t>
  </si>
  <si>
    <t>(24,5+9,715+5,625+5,84)/0,15*1,1*0,22*1,2/1000</t>
  </si>
  <si>
    <t>15</t>
  </si>
  <si>
    <t>430321414</t>
  </si>
  <si>
    <t>Schodišťová konstrukce a rampa ze ŽB tř. C 25/30</t>
  </si>
  <si>
    <t>219372706</t>
  </si>
  <si>
    <t>Nové schodiště na chodbě</t>
  </si>
  <si>
    <t>(0,95+0,55)*1,2*1,1</t>
  </si>
  <si>
    <t>16</t>
  </si>
  <si>
    <t>430361821</t>
  </si>
  <si>
    <t>Výztuž schodišťové konstrukce a rampy betonářskou ocelí 10 505</t>
  </si>
  <si>
    <t>309838634</t>
  </si>
  <si>
    <t>1,98*110/1000</t>
  </si>
  <si>
    <t>17</t>
  </si>
  <si>
    <t>431351121</t>
  </si>
  <si>
    <t>Zřízení bednění podest schodišť a ramp přímočarých v do 4 m</t>
  </si>
  <si>
    <t>1092538489</t>
  </si>
  <si>
    <t>(4,2+2,5)*1,2*1,2</t>
  </si>
  <si>
    <t>18</t>
  </si>
  <si>
    <t>431351122</t>
  </si>
  <si>
    <t>Odstranění bednění podest schodišť a ramp přímočarých v do 4 m</t>
  </si>
  <si>
    <t>820156609</t>
  </si>
  <si>
    <t>19</t>
  </si>
  <si>
    <t>433351131</t>
  </si>
  <si>
    <t>Zřízení bednění schodnic přímočarých schodišť v do 4 m</t>
  </si>
  <si>
    <t>-1350472129</t>
  </si>
  <si>
    <t>(0,95+0,55)*2*1,2</t>
  </si>
  <si>
    <t>20</t>
  </si>
  <si>
    <t>433351132</t>
  </si>
  <si>
    <t>Odstranění bednění schodnic přímočarých schodišť v do 4 m</t>
  </si>
  <si>
    <t>-1587003793</t>
  </si>
  <si>
    <t>434351141</t>
  </si>
  <si>
    <t>Zřízení bednění stupňů přímočarých schodišť</t>
  </si>
  <si>
    <t>-1148915201</t>
  </si>
  <si>
    <t>0,3*1,2*20</t>
  </si>
  <si>
    <t>22</t>
  </si>
  <si>
    <t>434351142</t>
  </si>
  <si>
    <t>Odstranění bednění stupňů přímočarých schodišť</t>
  </si>
  <si>
    <t>2104983064</t>
  </si>
  <si>
    <t>23</t>
  </si>
  <si>
    <t>4-Rx001</t>
  </si>
  <si>
    <t>Podbetonování ocelových překladu</t>
  </si>
  <si>
    <t>-746143792</t>
  </si>
  <si>
    <t>Podbetonování ocelových překladu na CP</t>
  </si>
  <si>
    <t>0,25*0,7*0,1*2</t>
  </si>
  <si>
    <t>24</t>
  </si>
  <si>
    <t>4-Rx002</t>
  </si>
  <si>
    <t>D+M Schodiště v učebně 2NP</t>
  </si>
  <si>
    <t>-1238736651</t>
  </si>
  <si>
    <t>Úpravy povrchů, podlahy a osazování výplní</t>
  </si>
  <si>
    <t>25</t>
  </si>
  <si>
    <t>611325423</t>
  </si>
  <si>
    <t>Oprava vnitřní štukové omítky stropů v rozsahu plochy do 50%</t>
  </si>
  <si>
    <t>-81622810</t>
  </si>
  <si>
    <t>Oprava omítek stěn z 50 % plochy</t>
  </si>
  <si>
    <t xml:space="preserve">(8,4+7,7+5,3+5,3+6,5)*3 </t>
  </si>
  <si>
    <t xml:space="preserve">32,3*3 </t>
  </si>
  <si>
    <t xml:space="preserve">99,25*3-1,5*2,1-1,8*2*6-1,8*2,6*2-1,8*1,25*6-0,9*1,97 </t>
  </si>
  <si>
    <t xml:space="preserve">(4,475+5,625+4,475+5,625)*3-0,9*1,97-5,625*2,25 </t>
  </si>
  <si>
    <t>odpočet za novou štukovou</t>
  </si>
  <si>
    <t xml:space="preserve">-291,88 </t>
  </si>
  <si>
    <t>odpočet za obklad</t>
  </si>
  <si>
    <t xml:space="preserve">-65,75 </t>
  </si>
  <si>
    <t>odpočet za SDK obložení sendvičové stěny</t>
  </si>
  <si>
    <t>-31,85</t>
  </si>
  <si>
    <t>26</t>
  </si>
  <si>
    <t>612135101</t>
  </si>
  <si>
    <t>Hrubá výplň rýh ve stěnách maltou jakékoli šířky rýhy</t>
  </si>
  <si>
    <t>767773592</t>
  </si>
  <si>
    <t>kanalizace</t>
  </si>
  <si>
    <t>10*0,02</t>
  </si>
  <si>
    <t>27</t>
  </si>
  <si>
    <t>612142001</t>
  </si>
  <si>
    <t>Potažení vnitřních stěn sklovláknitým pletivem vtlačeným do tenkovrstvé hmoty</t>
  </si>
  <si>
    <t>1825220988</t>
  </si>
  <si>
    <t>Tenkovrstvá stěrková omítka na ztužující stěrce s perlinkou</t>
  </si>
  <si>
    <t>porobetonové zdivo</t>
  </si>
  <si>
    <t xml:space="preserve">0,7*2,1*2*2 </t>
  </si>
  <si>
    <t xml:space="preserve">((0,275+2,2)*3,3+0,61*3,25*2)*2 </t>
  </si>
  <si>
    <t xml:space="preserve">(1,575+0,5)*3,15*2*2 </t>
  </si>
  <si>
    <t xml:space="preserve">((5,625+0,8)*3,15-0,9*1,97)*2 </t>
  </si>
  <si>
    <t xml:space="preserve">(2,2+2,2)*3,15 </t>
  </si>
  <si>
    <t>schodiště v učebně</t>
  </si>
  <si>
    <t>1+1</t>
  </si>
  <si>
    <t>28</t>
  </si>
  <si>
    <t>612311131</t>
  </si>
  <si>
    <t>Potažení vnitřních stěn vápenným štukem tloušťky do 3 mm</t>
  </si>
  <si>
    <t>-1832802546</t>
  </si>
  <si>
    <t>0,7*2,1*2*2</t>
  </si>
  <si>
    <t>29</t>
  </si>
  <si>
    <t>612311141</t>
  </si>
  <si>
    <t>Vápenná omítka štuková dvouvrstvá vnitřních stěn nanášená ručně</t>
  </si>
  <si>
    <t>-532258811</t>
  </si>
  <si>
    <t>Nová omítka stěn štuková</t>
  </si>
  <si>
    <t>Nové příčky a zazdívky</t>
  </si>
  <si>
    <t>((0,61+0,15+0,61)*2+2,7+2,4)*3,3+0,7*2,1*4</t>
  </si>
  <si>
    <t xml:space="preserve">((0,8+0,25+0,8)*2+(0,8+0,75+0,25+0,5+0,55)*2+(0,55+0,5+0,25+1,2+0,25+0,5+0,55)*5)*3 </t>
  </si>
  <si>
    <t xml:space="preserve">(2,2+2,2)*3 </t>
  </si>
  <si>
    <t xml:space="preserve">(9,275+5,42+5,625+5,625+0,8+0,8+4,9+4,9+5,625+4,65)*3-0,9*1,97-5,625*2,25 </t>
  </si>
  <si>
    <t>Zazdění otvoru ve stěně tl. zdiva 300 mm, 2NP</t>
  </si>
  <si>
    <t>33,3</t>
  </si>
  <si>
    <t>odpočet za tenkovrstvou stěrkovou omítku na ztužující stěrce s perlinkou</t>
  </si>
  <si>
    <t>-107,08</t>
  </si>
  <si>
    <t>Nová omítka ostění a nadpraží štuková</t>
  </si>
  <si>
    <t>0,22*(1,8+2+2)*6+0,22*(1,8+2,6+2,6)*2+0,22*(1,8+1,25+1,25)*6</t>
  </si>
  <si>
    <t>30</t>
  </si>
  <si>
    <t>612321121</t>
  </si>
  <si>
    <t>Vápenocementová omítka hladká jednovrstvá vnitřních stěn nanášená ručně</t>
  </si>
  <si>
    <t>431771653</t>
  </si>
  <si>
    <t>Nová omítka stěn jádrová pod obklad</t>
  </si>
  <si>
    <t>1NP WC</t>
  </si>
  <si>
    <t>2,4*2,2</t>
  </si>
  <si>
    <t>31</t>
  </si>
  <si>
    <t>612325423</t>
  </si>
  <si>
    <t>Oprava vnitřní štukové omítky stěn v rozsahu plochy do 50%</t>
  </si>
  <si>
    <t>-217066112</t>
  </si>
  <si>
    <t>Oprava omítek stropu z 50 % plochy</t>
  </si>
  <si>
    <t>4,37+3,63+6,22+36,02</t>
  </si>
  <si>
    <t>32</t>
  </si>
  <si>
    <t>622142001</t>
  </si>
  <si>
    <t>Potažení vnějších stěn sklovláknitým pletivem vtlačeným do tenkovrstvé hmoty</t>
  </si>
  <si>
    <t>1224826695</t>
  </si>
  <si>
    <t>Sendvičová stěna ve 2NP, Řez A</t>
  </si>
  <si>
    <t>1,25*24,5</t>
  </si>
  <si>
    <t>33</t>
  </si>
  <si>
    <t>622143003</t>
  </si>
  <si>
    <t>Montáž omítkových plastových nebo pozinkovaných rohových profilů s tkaninou</t>
  </si>
  <si>
    <t>m</t>
  </si>
  <si>
    <t>-579068996</t>
  </si>
  <si>
    <t>Vnitřní omítková rohová lišta</t>
  </si>
  <si>
    <t>74,6+36*3</t>
  </si>
  <si>
    <t>34</t>
  </si>
  <si>
    <t>M</t>
  </si>
  <si>
    <t>55343023</t>
  </si>
  <si>
    <t>profil rohový Pz s kulatou hlavou pro vnitřní omítky tl 15mm</t>
  </si>
  <si>
    <t>1690372328</t>
  </si>
  <si>
    <t>182,6*1,05 'Přepočtené koeficientem množství</t>
  </si>
  <si>
    <t>35</t>
  </si>
  <si>
    <t>622221011</t>
  </si>
  <si>
    <t>Montáž kontaktního zateplení vnějších stěn lepením a mechanickým kotvením desek z minerální vlny s podélnou orientací vláken tl do 80 mm</t>
  </si>
  <si>
    <t>-53911149</t>
  </si>
  <si>
    <t>Zateplení nového obvodového zdiva minerální vatou tl. 50 mm + omítka</t>
  </si>
  <si>
    <t>Zazdění otvoru ve stěně tl. zdiva 300 mm</t>
  </si>
  <si>
    <t xml:space="preserve">33,3*1,1 </t>
  </si>
  <si>
    <t>69,81*1,1</t>
  </si>
  <si>
    <t>36</t>
  </si>
  <si>
    <t>63151508</t>
  </si>
  <si>
    <t>deska tepelně izolační minerální kontaktních fasád kolmé vlákno λ=0,040-0,041 tl 50mm</t>
  </si>
  <si>
    <t>CS ÚRS 2024 02</t>
  </si>
  <si>
    <t>-1945311590</t>
  </si>
  <si>
    <t>113,421*1,02 'Přepočtené koeficientem množství</t>
  </si>
  <si>
    <t>37</t>
  </si>
  <si>
    <t>622143004</t>
  </si>
  <si>
    <t>Montáž omítkových samolepících začišťovacích profilů (APU lišt)</t>
  </si>
  <si>
    <t>-1623630063</t>
  </si>
  <si>
    <t>APU lišta vnitřní</t>
  </si>
  <si>
    <t xml:space="preserve">(1,8+2+2)*6+(1,8+2,6+2,6)*2+(1,8+1,25+1,25)*6 </t>
  </si>
  <si>
    <t>(1,8+2+2)*6+(1,8+2,6+2,6)*2+(1,8+1,25+1,25)*6</t>
  </si>
  <si>
    <t>38</t>
  </si>
  <si>
    <t>59051476</t>
  </si>
  <si>
    <t>profil okenní začišťovací se sklovláknitou armovací tkaninou 9 mm/2,4 m</t>
  </si>
  <si>
    <t>-621093501</t>
  </si>
  <si>
    <t>149,2*1,05 'Přepočtené koeficientem množství</t>
  </si>
  <si>
    <t>39</t>
  </si>
  <si>
    <t>622151031</t>
  </si>
  <si>
    <t>Penetrační silikonový nátěr vnějších pastovitých tenkovrstvých omítek stěn</t>
  </si>
  <si>
    <t>-1908841937</t>
  </si>
  <si>
    <t>40</t>
  </si>
  <si>
    <t>622531012</t>
  </si>
  <si>
    <t>Tenkovrstvá silikonová zatíraná omítka zrnitost 1,5 mm vnějších stěn</t>
  </si>
  <si>
    <t>1659352315</t>
  </si>
  <si>
    <t>VV Zazdění otvoru ve stěně tl. zdiva 300 mm</t>
  </si>
  <si>
    <t>VV Nosné zdivo z keramických tvárnic v tl. 300 mm na teplou maltu</t>
  </si>
  <si>
    <t xml:space="preserve">69,81*1,1 </t>
  </si>
  <si>
    <t>VV Sendvičová stěna ve 2NP, Řez A</t>
  </si>
  <si>
    <t>0,9*24,5</t>
  </si>
  <si>
    <t>41</t>
  </si>
  <si>
    <t>631311116</t>
  </si>
  <si>
    <t>Mazanina tl do 80 mm z betonu prostého bez zvýšených nároků na prostředí tř. C 25/30</t>
  </si>
  <si>
    <t>-607015820</t>
  </si>
  <si>
    <t>Betonová armovaná deska tl. 70 + 80 mm</t>
  </si>
  <si>
    <t>Nová podlaha - Betonová armovaná deska tl. 70 mm</t>
  </si>
  <si>
    <t>(8,825*4,65+10,4*4,65+10,675*4,65+5,625*2,225+2,505*2,4)*0,07+(8,825*4,65+10,4*4,65+10,675*4,65+5,625*2,225+2,505+2,4)*0,08*0,75</t>
  </si>
  <si>
    <t>42</t>
  </si>
  <si>
    <t>631362021</t>
  </si>
  <si>
    <t>Výztuž mazanin svařovanými sítěmi Kari</t>
  </si>
  <si>
    <t>-1318410690</t>
  </si>
  <si>
    <t>7,9*157,57*1,2/1000</t>
  </si>
  <si>
    <t>43</t>
  </si>
  <si>
    <t>632441114</t>
  </si>
  <si>
    <t>Potěr anhydritový samonivelační tl do 50 mm ze suchých směsí</t>
  </si>
  <si>
    <t>1472654597</t>
  </si>
  <si>
    <t>Nová podlaha - Litá anhydritová podlaha (podlahové vytápení) - tl. 70 mm</t>
  </si>
  <si>
    <t>Učebna</t>
  </si>
  <si>
    <t xml:space="preserve">(114,73+(1,15+1,25+1,8*6+1,4+1,25+2,685+2,8)*0,8+0,5*0,55*12) </t>
  </si>
  <si>
    <t>Schodiště - chodba</t>
  </si>
  <si>
    <t>17,53</t>
  </si>
  <si>
    <t>44</t>
  </si>
  <si>
    <t>632441119</t>
  </si>
  <si>
    <t>Příplatek k anhydritovému samonivelačnímu potěru ze suchých směsí ZKD 10 mm tloušťky přes 50 mm</t>
  </si>
  <si>
    <t>1003367085</t>
  </si>
  <si>
    <t>152,628*2</t>
  </si>
  <si>
    <t>45</t>
  </si>
  <si>
    <t>632481213</t>
  </si>
  <si>
    <t>Separační vrstva z PE fólie</t>
  </si>
  <si>
    <t>-1583789401</t>
  </si>
  <si>
    <t>Nová podlaha - PVC folie</t>
  </si>
  <si>
    <t>135,1+17,53</t>
  </si>
  <si>
    <t>46</t>
  </si>
  <si>
    <t>634112126</t>
  </si>
  <si>
    <t>Obvodová dilatace podlahovým páskem z pěnového PE s fólií mezi stěnou a mazaninou nebo potěrem v do 100 mm</t>
  </si>
  <si>
    <t>-22665123</t>
  </si>
  <si>
    <t>Obvod betonové mazaniny</t>
  </si>
  <si>
    <t>120,25</t>
  </si>
  <si>
    <t>47</t>
  </si>
  <si>
    <t>636311113</t>
  </si>
  <si>
    <t>Kladení dlažby z betonových dlaždic 40x40cm na sucho na terče z umělé hmoty do výšky do 100 mm</t>
  </si>
  <si>
    <t>-1579218553</t>
  </si>
  <si>
    <t>Dlažba terasy na terčíkách</t>
  </si>
  <si>
    <t>44,07</t>
  </si>
  <si>
    <t>48</t>
  </si>
  <si>
    <t>59245321</t>
  </si>
  <si>
    <t>dlažba plošná betonová 400x400x45mm barevná</t>
  </si>
  <si>
    <t>525185526</t>
  </si>
  <si>
    <t>44,07*1,02 'Přepočtené koeficientem množství</t>
  </si>
  <si>
    <t>49</t>
  </si>
  <si>
    <t>4-Rx004</t>
  </si>
  <si>
    <t>Dveřní zárubně nebo rámy kovové pro jednokřídlové dveře</t>
  </si>
  <si>
    <t>-1016559063</t>
  </si>
  <si>
    <t>50</t>
  </si>
  <si>
    <t>4-Rx005</t>
  </si>
  <si>
    <t>Dveřní zárubně nebo rámy kovové protipožární pro dvoukřídlové dveře</t>
  </si>
  <si>
    <t>315939349</t>
  </si>
  <si>
    <t>51</t>
  </si>
  <si>
    <t>4-Rx006</t>
  </si>
  <si>
    <t>Vyspravení stávajících ŽB panelů tl. 250 mm</t>
  </si>
  <si>
    <t>-1802675868</t>
  </si>
  <si>
    <t>Nová podlaha - Vyspravení stávajících ŽB panelů tl. 250 mm</t>
  </si>
  <si>
    <t>8,825*4,65+10,4*4,65+10,675*4,65+5,625*2,225</t>
  </si>
  <si>
    <t>Ostatní konstrukce a práce, bourání</t>
  </si>
  <si>
    <t>52</t>
  </si>
  <si>
    <t>941111111</t>
  </si>
  <si>
    <t>Montáž lešení řadového trubkového lehkého s podlahami zatížení do 200 kg/m2 š do 0,9 m v do 10 m</t>
  </si>
  <si>
    <t>197449661</t>
  </si>
  <si>
    <t>Lešení lehké řadové - zřízení</t>
  </si>
  <si>
    <t>3*10+8,5*(5+24)+7,5*30</t>
  </si>
  <si>
    <t>53</t>
  </si>
  <si>
    <t>941111211</t>
  </si>
  <si>
    <t>Příplatek k lešení řadovému trubkovému lehkému s podlahami š 0,9 m v 10 m za první a ZKD den použití</t>
  </si>
  <si>
    <t>773661804</t>
  </si>
  <si>
    <t>Poznámka k položce:_x000D_</t>
  </si>
  <si>
    <t>Lešení kalkulováno na 60 dní. Nutno porvěřit zhotovitelem před podáním cenové nabídky.</t>
  </si>
  <si>
    <t>501,500*60</t>
  </si>
  <si>
    <t>54</t>
  </si>
  <si>
    <t>941111811</t>
  </si>
  <si>
    <t>Demontáž lešení řadového trubkového lehkého s podlahami zatížení do 200 kg/m2 š do 0,9 m v do 10 m</t>
  </si>
  <si>
    <t>-642873969</t>
  </si>
  <si>
    <t>55</t>
  </si>
  <si>
    <t>949101111</t>
  </si>
  <si>
    <t>Lešení pomocné pro objekty pozemních staveb s lešeňovou podlahou v do 1,9 m zatížení do 150 kg/m2</t>
  </si>
  <si>
    <t>-1915508497</t>
  </si>
  <si>
    <t>Lešení pomocné s výškou lešenové podlahy 1,9 m</t>
  </si>
  <si>
    <t>4,37+3,63+6,22+36,02+114,73+17,53</t>
  </si>
  <si>
    <t>56</t>
  </si>
  <si>
    <t>952901111</t>
  </si>
  <si>
    <t>Vyčištění budov bytové a občanské výstavby při výšce podlaží do 4 m</t>
  </si>
  <si>
    <t>430338445</t>
  </si>
  <si>
    <t>Vyčištění budov s výškou podlahy do 4 m</t>
  </si>
  <si>
    <t>57</t>
  </si>
  <si>
    <t>962031132</t>
  </si>
  <si>
    <t>Bourání příček z cihel pálených na MVC tl do 100 mm</t>
  </si>
  <si>
    <t>-1534217050</t>
  </si>
  <si>
    <t>Odstranění příček tl. 100 mm</t>
  </si>
  <si>
    <t>"1. NP WC učitelé" 2,2*3,3</t>
  </si>
  <si>
    <t>"wC dívky+hoši" (1,194+2,2)*3,3</t>
  </si>
  <si>
    <t>58</t>
  </si>
  <si>
    <t>962032230</t>
  </si>
  <si>
    <t>Bourání zdiva z cihel pálených nebo vápenopískových na MV nebo MVC do 1 m3</t>
  </si>
  <si>
    <t>-1077141238</t>
  </si>
  <si>
    <t>Odstranění příček tl. 200 mm</t>
  </si>
  <si>
    <t>"1. NP WC učitelé" 1,65*3,3*0,2</t>
  </si>
  <si>
    <t>"WC dívky+hoši" 1,2*3,3*0,2</t>
  </si>
  <si>
    <t>59</t>
  </si>
  <si>
    <t>962032231</t>
  </si>
  <si>
    <t>Bourání zdiva z cihel pálených nebo vápenopískových na MV nebo MVC přes 1 m3</t>
  </si>
  <si>
    <t>13765605</t>
  </si>
  <si>
    <t>Vybourání otvoru ve stěně tl. 375 mm</t>
  </si>
  <si>
    <t>1. NP</t>
  </si>
  <si>
    <t>Otvor na chodbě z budovy C do budovy D (průchod mezi objekty tělocvičen a hlavní budovou )</t>
  </si>
  <si>
    <t>2,425*2,935*0,375</t>
  </si>
  <si>
    <t>Vybourání otvoru ve stěně tl. 320 mm</t>
  </si>
  <si>
    <t>2,425*2,585*0,32</t>
  </si>
  <si>
    <t>60</t>
  </si>
  <si>
    <t>963012520</t>
  </si>
  <si>
    <t>Bourání stropů z ŽB desek š přes 300 mm tl přes 140 mm</t>
  </si>
  <si>
    <t>932217488</t>
  </si>
  <si>
    <t>Demolice ŽB stropních panelů tl. 250 mm</t>
  </si>
  <si>
    <t>strop v místě budoucího schodiště</t>
  </si>
  <si>
    <t>2,4*5,625*0,25</t>
  </si>
  <si>
    <t>61</t>
  </si>
  <si>
    <t>965043341</t>
  </si>
  <si>
    <t>Bourání podkladů pod dlažby betonových s potěrem nebo teracem tl do 100 mm pl přes 4 m2</t>
  </si>
  <si>
    <t>-1823299974</t>
  </si>
  <si>
    <t>Odstranění betonové mazaniny s KARI sítí, tl. 40 mm</t>
  </si>
  <si>
    <t>Odstranění části střešní skladby - betonová mazanina se sítí</t>
  </si>
  <si>
    <t>2,4*5,625*0,04 0,540</t>
  </si>
  <si>
    <t>strop v místě budoucí nástavby</t>
  </si>
  <si>
    <t>(8,825*4,65+10,4*4,65+10,675*4,65+5,625*2,225)*0,04</t>
  </si>
  <si>
    <t>62</t>
  </si>
  <si>
    <t>965049111</t>
  </si>
  <si>
    <t>Příplatek k bourání betonových mazanin za bourání mazanin se svařovanou sítí tl do 100 mm</t>
  </si>
  <si>
    <t>-1721602225</t>
  </si>
  <si>
    <t>63</t>
  </si>
  <si>
    <t>965082941</t>
  </si>
  <si>
    <t>Odstranění násypů pod podlahami tl přes 200 mm</t>
  </si>
  <si>
    <t>882933608</t>
  </si>
  <si>
    <t>Odstranění sypaného keramzitu o průměrné tl. 250 mm</t>
  </si>
  <si>
    <t>Odstranění části střešní skladby - sypaný keramzit tl. 250 mm</t>
  </si>
  <si>
    <t xml:space="preserve">2,4*5,625*0,25 </t>
  </si>
  <si>
    <t>(8,825*4,65+10,4*4,65+10,675*4,65+5,625*2,225)*0,25</t>
  </si>
  <si>
    <t>64</t>
  </si>
  <si>
    <t>968062356</t>
  </si>
  <si>
    <t>Vybourání dřevěných rámů oken dvojitých včetně křídel pl do 4 m2</t>
  </si>
  <si>
    <t>-40511653</t>
  </si>
  <si>
    <t>Odstranění stávajících oken 1200x2400 mm</t>
  </si>
  <si>
    <t>stávající okna do tělocvičen v místě budoucí nástavby</t>
  </si>
  <si>
    <t>2*1,2*2,4</t>
  </si>
  <si>
    <t>65</t>
  </si>
  <si>
    <t>968062357</t>
  </si>
  <si>
    <t>Vybourání dřevěných rámů oken dvojitých včetně křídel pl přes 4 m2</t>
  </si>
  <si>
    <t>-870586125</t>
  </si>
  <si>
    <t>Odstranění stávajících oken 2400x2400 mm</t>
  </si>
  <si>
    <t>8*2,4*2,4</t>
  </si>
  <si>
    <t>66</t>
  </si>
  <si>
    <t>968072455</t>
  </si>
  <si>
    <t>Vybourání kovových dveřních zárubní pl do 2 m2 - včetně demontáže křídel</t>
  </si>
  <si>
    <t>391008505</t>
  </si>
  <si>
    <t>Odstranění stávajících interiérových dveří 600x1970 mm včetně kovových zárubní</t>
  </si>
  <si>
    <t>toalety u tělocvičen</t>
  </si>
  <si>
    <t xml:space="preserve">7*0,6*1,97 </t>
  </si>
  <si>
    <t>Odstranění stávajících interiérových dveří 800x1970 mm včetně kovových zárubní</t>
  </si>
  <si>
    <t>1*0,8*1,97</t>
  </si>
  <si>
    <t>67</t>
  </si>
  <si>
    <t>971033561</t>
  </si>
  <si>
    <t>Vybourání otvorů ve zdivu cihelném pl do 1 m2 na MVC nebo MV tl do 600 mm</t>
  </si>
  <si>
    <t>-2054005137</t>
  </si>
  <si>
    <t>zvětšení otvoru ve 2NP tl. 375 mm</t>
  </si>
  <si>
    <t>1,8*0,2*2*0,375</t>
  </si>
  <si>
    <t>68</t>
  </si>
  <si>
    <t>971033631</t>
  </si>
  <si>
    <t>Vybourání otvorů ve zdivu cihelném pl do 4 m2 na MVC nebo MV tl do 150 mm</t>
  </si>
  <si>
    <t>-1262908438</t>
  </si>
  <si>
    <t>Vybourání otvoru v příčce tl. 150 mm</t>
  </si>
  <si>
    <t>WC učitelé</t>
  </si>
  <si>
    <t>0,8*2,1</t>
  </si>
  <si>
    <t>69</t>
  </si>
  <si>
    <t>4-Rx007</t>
  </si>
  <si>
    <t>Vrtání děr do d32mm v tl. zdiva do 400mm</t>
  </si>
  <si>
    <t>-1053633030</t>
  </si>
  <si>
    <t>Prostupy pro ÚT</t>
  </si>
  <si>
    <t>7,2</t>
  </si>
  <si>
    <t>70</t>
  </si>
  <si>
    <t>974031132</t>
  </si>
  <si>
    <t>Vyvrtání otvorů ve zdivu cihelném tl do 70 cm</t>
  </si>
  <si>
    <t>833407686</t>
  </si>
  <si>
    <t>71</t>
  </si>
  <si>
    <t>974031142</t>
  </si>
  <si>
    <t>Vysekání rýh ve zdivu cihelném hl do 70 mm š do 70 mm</t>
  </si>
  <si>
    <t>-245980838</t>
  </si>
  <si>
    <t>72</t>
  </si>
  <si>
    <t>974032668</t>
  </si>
  <si>
    <t>Vysekání rýh ve stěnách z dutých cihel nebo tvárnic pro vtahování nosníků hl do 150 mm v do 350 mm</t>
  </si>
  <si>
    <t>-950646964</t>
  </si>
  <si>
    <t>6*2,9</t>
  </si>
  <si>
    <t>73</t>
  </si>
  <si>
    <t>975053141</t>
  </si>
  <si>
    <t>Víceřadové podchycení stropů pro osazení nosníků v do 3,5 m pro zatížení do 1500 kg/m2</t>
  </si>
  <si>
    <t>-1571152118</t>
  </si>
  <si>
    <t>74</t>
  </si>
  <si>
    <t>977211112</t>
  </si>
  <si>
    <t>Řezání stěnovou pilou ŽB kcí s výztuží průměru do 16 mm hl do 350 mm</t>
  </si>
  <si>
    <t>-1746678636</t>
  </si>
  <si>
    <t>Řezání ŽB stropních panelů tl. 250 mm</t>
  </si>
  <si>
    <t>2,4+5,625+2,4+5,625</t>
  </si>
  <si>
    <t>75</t>
  </si>
  <si>
    <t>977211195</t>
  </si>
  <si>
    <t>Příplatek k řezání stěnovou pilou ŽB kcí průměru výztuže přes 16 mm</t>
  </si>
  <si>
    <t>1697350624</t>
  </si>
  <si>
    <t>76</t>
  </si>
  <si>
    <t>978011191</t>
  </si>
  <si>
    <t>Otlučení (osekání) vnitřní vápenné nebo vápenocementové omítky stropů v rozsahu do 100 %</t>
  </si>
  <si>
    <t>979371256</t>
  </si>
  <si>
    <t>Odstranění vnitřní omítky stropu</t>
  </si>
  <si>
    <t>2,4*5,625</t>
  </si>
  <si>
    <t>77</t>
  </si>
  <si>
    <t>985311311R</t>
  </si>
  <si>
    <t>Začištění podkladu po vybourané keramické dlažbě</t>
  </si>
  <si>
    <t>1228147015</t>
  </si>
  <si>
    <t xml:space="preserve">4,37+3,63+6,22 </t>
  </si>
  <si>
    <t>chodba</t>
  </si>
  <si>
    <t>36,02</t>
  </si>
  <si>
    <t>78</t>
  </si>
  <si>
    <t>9-Ri01</t>
  </si>
  <si>
    <t>D+M PHP práškový s hasicí schopností 21 A</t>
  </si>
  <si>
    <t>kpl</t>
  </si>
  <si>
    <t>52350086</t>
  </si>
  <si>
    <t>79</t>
  </si>
  <si>
    <t>9-Rx001</t>
  </si>
  <si>
    <t>Posunutí střešních vpustí do nových poloh</t>
  </si>
  <si>
    <t>834408872</t>
  </si>
  <si>
    <t>80</t>
  </si>
  <si>
    <t>9-Rx002</t>
  </si>
  <si>
    <t>D+M Zdvihací plošina 1400/1400, v. 700 mm, nosnost 250 kg</t>
  </si>
  <si>
    <t>1099182017</t>
  </si>
  <si>
    <t>81</t>
  </si>
  <si>
    <t>9-Rx003</t>
  </si>
  <si>
    <t>D+M Orientační únikové PBŘ tabuky</t>
  </si>
  <si>
    <t>721281561</t>
  </si>
  <si>
    <t>997</t>
  </si>
  <si>
    <t>Přesun sutě</t>
  </si>
  <si>
    <t>82</t>
  </si>
  <si>
    <t>997002611</t>
  </si>
  <si>
    <t>Nakládání suti a vybouraných hmot</t>
  </si>
  <si>
    <t>-1159312181</t>
  </si>
  <si>
    <t>83</t>
  </si>
  <si>
    <t>997013152</t>
  </si>
  <si>
    <t>Vnitrostaveništní doprava suti a vybouraných hmot pro budovy v do 9 m s omezením mechanizace</t>
  </si>
  <si>
    <t>1146906477</t>
  </si>
  <si>
    <t>84</t>
  </si>
  <si>
    <t>997013501</t>
  </si>
  <si>
    <t>Odvoz suti a vybouraných hmot na skládku nebo meziskládku do 1 km se složením</t>
  </si>
  <si>
    <t>-1759618445</t>
  </si>
  <si>
    <t>85</t>
  </si>
  <si>
    <t>997013509</t>
  </si>
  <si>
    <t>Příplatek k odvozu suti a vybouraných hmot na skládku ZKD 1 km přes 1 km</t>
  </si>
  <si>
    <t>-58603651</t>
  </si>
  <si>
    <t>108,123*19</t>
  </si>
  <si>
    <t>86</t>
  </si>
  <si>
    <t>997013871</t>
  </si>
  <si>
    <t>Poplatek za uložení stavebního odpadu na recyklační skládce (skládkovné) směsného stavebního a demoličního kód odpadu 17 09 04</t>
  </si>
  <si>
    <t>6504111</t>
  </si>
  <si>
    <t>998</t>
  </si>
  <si>
    <t>Přesun hmot</t>
  </si>
  <si>
    <t>87</t>
  </si>
  <si>
    <t>998011002</t>
  </si>
  <si>
    <t>Přesun hmot pro budovy zděné v do 12 m</t>
  </si>
  <si>
    <t>-465814167</t>
  </si>
  <si>
    <t>PSV</t>
  </si>
  <si>
    <t>Práce a dodávky PSV</t>
  </si>
  <si>
    <t>712</t>
  </si>
  <si>
    <t>Povlakové krytiny</t>
  </si>
  <si>
    <t>88</t>
  </si>
  <si>
    <t>712331111</t>
  </si>
  <si>
    <t>Provedení povlakové krytiny střech do 10° podkladní vrstvy pásy na sucho samolepící</t>
  </si>
  <si>
    <t>1461577587</t>
  </si>
  <si>
    <t>Nová plochá střecha - Asfaltový pás se skleněnou vložkou a s lep. vrstvou, tl. 3 mm</t>
  </si>
  <si>
    <t xml:space="preserve">24,8*4,65+9,774*5,625 </t>
  </si>
  <si>
    <t>Asfaltový pás v úžlabí; řez A</t>
  </si>
  <si>
    <t>2*24,5</t>
  </si>
  <si>
    <t>89</t>
  </si>
  <si>
    <t>62853004</t>
  </si>
  <si>
    <t>pás asfaltový natavitelný modifikovaný SBS s vložkou ze skleněné tkaniny a spalitelnou PE fólií nebo jemnozrnným minerálním posypem na horním povrchu tl 4,0mm</t>
  </si>
  <si>
    <t>-780685190</t>
  </si>
  <si>
    <t>219,299*1,15 'Přepočtené koeficientem množství</t>
  </si>
  <si>
    <t>90</t>
  </si>
  <si>
    <t>712340831</t>
  </si>
  <si>
    <t>Odstranění povlakové krytiny střech do 10° z pásů NAIP přitavených v plné ploše jednovrstvé</t>
  </si>
  <si>
    <t>-1556699892</t>
  </si>
  <si>
    <t>Odstranění části střešní skladby - lepenková krytina</t>
  </si>
  <si>
    <t xml:space="preserve">2,4*5,625 </t>
  </si>
  <si>
    <t xml:space="preserve">8,825*4,65+10,4*4,65+10,675*4,65+5,625*2,225 </t>
  </si>
  <si>
    <t>Odstranění části střešní skladby - lepenka A 400 H</t>
  </si>
  <si>
    <t>Odstranění části stávající atiky, řez B - současný stav</t>
  </si>
  <si>
    <t xml:space="preserve">4,65*0,65 </t>
  </si>
  <si>
    <t>91</t>
  </si>
  <si>
    <t>712361701</t>
  </si>
  <si>
    <t>Provedení povlakové krytiny střech do 10° fólií položenou volně s přilepením spojů</t>
  </si>
  <si>
    <t>-759785153</t>
  </si>
  <si>
    <t>Nová plochá střecha - Parozábrana z AL folie</t>
  </si>
  <si>
    <t>24,8*4,65+9,774*5,625-0,9*1,2*18</t>
  </si>
  <si>
    <t>92</t>
  </si>
  <si>
    <t>62856001</t>
  </si>
  <si>
    <t>pás asfaltový samolepicí modifikovaný SBS tl 2,2mm s hliníkové fólie, hliníkové fólie s textilií se  spalitelnou fólií nebo jemnozrnný minerálním posypem nebo textilií na horním povrchu</t>
  </si>
  <si>
    <t>-2145309723</t>
  </si>
  <si>
    <t>150,859*1,15 'Přepočtené koeficientem množství</t>
  </si>
  <si>
    <t>93</t>
  </si>
  <si>
    <t>712363511</t>
  </si>
  <si>
    <t>Provedení povlak krytiny mechanicky kotvenou do trapézu TI tl přes 140 do 200 mm vnitřní pole, budova v do 18 m</t>
  </si>
  <si>
    <t>-2026368784</t>
  </si>
  <si>
    <t>Nová plochá střecha - Asfaltový pás s minerálním posypem s elastickou vložkou, tl. 5 mm</t>
  </si>
  <si>
    <t>94</t>
  </si>
  <si>
    <t>62855004-R</t>
  </si>
  <si>
    <t>Asfaltový pás s minerálním posypem s elastickou vložkou, tl. 5 mm</t>
  </si>
  <si>
    <t>-1986934941</t>
  </si>
  <si>
    <t>95</t>
  </si>
  <si>
    <t>998712202</t>
  </si>
  <si>
    <t>Přesun hmot procentní pro krytiny povlakové v objektech v do 12 m</t>
  </si>
  <si>
    <t>%</t>
  </si>
  <si>
    <t>1828931888</t>
  </si>
  <si>
    <t>713</t>
  </si>
  <si>
    <t>Izolace tepelné</t>
  </si>
  <si>
    <t>96</t>
  </si>
  <si>
    <t>713121111</t>
  </si>
  <si>
    <t>Montáž izolace tepelné podlah volně kladenými rohožemi, pásy, dílci, deskami 1 vrstva</t>
  </si>
  <si>
    <t>133796270</t>
  </si>
  <si>
    <t>Nová podlaha - Podlahový polystyren EPS tl. 30 mm</t>
  </si>
  <si>
    <t>97</t>
  </si>
  <si>
    <t>28375907</t>
  </si>
  <si>
    <t>deska EPS 150 do plochých střech a podlah λ=0,035 tl 30mm</t>
  </si>
  <si>
    <t>1475523418</t>
  </si>
  <si>
    <t>152,63*1,02 'Přepočtené koeficientem množství</t>
  </si>
  <si>
    <t>98</t>
  </si>
  <si>
    <t>713121131</t>
  </si>
  <si>
    <t>Montáž parozábrany podlah</t>
  </si>
  <si>
    <t>-1984478809</t>
  </si>
  <si>
    <t>Nová podlaha - Parozábrana</t>
  </si>
  <si>
    <t>99</t>
  </si>
  <si>
    <t>28329012</t>
  </si>
  <si>
    <t>fólie PE vyztužená pro parotěsnou vrstvu (reakce na oheň - třída F) 140g/m2</t>
  </si>
  <si>
    <t>-364429955</t>
  </si>
  <si>
    <t>152,63*1,1 'Přepočtené koeficientem množství</t>
  </si>
  <si>
    <t>100</t>
  </si>
  <si>
    <t>713131111</t>
  </si>
  <si>
    <t>Montáž parozábrany stěn a základů přibitím rohoží, pásů, dílců, desek</t>
  </si>
  <si>
    <t>-360342273</t>
  </si>
  <si>
    <t>Parozábrana</t>
  </si>
  <si>
    <t>101</t>
  </si>
  <si>
    <t>870360992</t>
  </si>
  <si>
    <t>30,625*1,1 'Přepočtené koeficientem množství</t>
  </si>
  <si>
    <t>102</t>
  </si>
  <si>
    <t>713131141</t>
  </si>
  <si>
    <t>Montáž izolace tepelné stěn a základů lepením celoplošně rohoží, pásů, dílců, desek</t>
  </si>
  <si>
    <t>1338614414</t>
  </si>
  <si>
    <t>Zateplení věnců polystyrenem EPS tl. 60 mm</t>
  </si>
  <si>
    <t>(24,5+9,715+5,625+5,84)*0,25</t>
  </si>
  <si>
    <t>103</t>
  </si>
  <si>
    <t>28375946</t>
  </si>
  <si>
    <t>deska EPS 100 fasádní λ=0,037 tl 60mm</t>
  </si>
  <si>
    <t>-1077892583</t>
  </si>
  <si>
    <t>11,42*1,05 'Přepočtené koeficientem množství</t>
  </si>
  <si>
    <t>104</t>
  </si>
  <si>
    <t>713131244</t>
  </si>
  <si>
    <t>Montáž izolace tepelné stěn lepením celoplošně v kombinaci s mechanickým kotvením rohoží, pásů, dílců, desek tl přes 200 do 240 mm</t>
  </si>
  <si>
    <t>-825364335</t>
  </si>
  <si>
    <t>Tepelná izolace tl. 200 mm</t>
  </si>
  <si>
    <t>105</t>
  </si>
  <si>
    <t>63142032</t>
  </si>
  <si>
    <t>deska tepelně izolační minerální kontaktních fasád podélné vlákno λ=0,035-0,036 tl 220mm</t>
  </si>
  <si>
    <t>932133588</t>
  </si>
  <si>
    <t>22,05*1,05 'Přepočtené koeficientem množství</t>
  </si>
  <si>
    <t>106</t>
  </si>
  <si>
    <t>713140811</t>
  </si>
  <si>
    <t>Odstranění tepelné izolace střech nadstřešní volně kladené z vláknitých materiálů suchých tl do 100 mm</t>
  </si>
  <si>
    <t>-1484922210</t>
  </si>
  <si>
    <t>Odstranění izolace ze skelné vaty Rotaflex 3x22; tl. 70 mm</t>
  </si>
  <si>
    <t>Odstranění části střešní skladby - skelná vata Rotaflex 3x22; tl. 70 mm</t>
  </si>
  <si>
    <t>107</t>
  </si>
  <si>
    <t>713141151</t>
  </si>
  <si>
    <t>Montáž izolace tepelné střech plochých kladené volně 1 vrstva rohoží, pásů, dílců, desek</t>
  </si>
  <si>
    <t>475219958</t>
  </si>
  <si>
    <t>Nová plochá střecha -Tepelná izolace ploché střechy EPS tl. 200 mm</t>
  </si>
  <si>
    <t>108</t>
  </si>
  <si>
    <t>28372321</t>
  </si>
  <si>
    <t>deska EPS 100 do plochých střech a podlah λ=0,037 tl 200mm</t>
  </si>
  <si>
    <t>604577730</t>
  </si>
  <si>
    <t>150,859*1,02 'Přepočtené koeficientem množství</t>
  </si>
  <si>
    <t>109</t>
  </si>
  <si>
    <t>998713202</t>
  </si>
  <si>
    <t>Přesun hmot procentní pro izolace tepelné v objektech v do 12 m</t>
  </si>
  <si>
    <t>377147874</t>
  </si>
  <si>
    <t>721</t>
  </si>
  <si>
    <t>Zdravotechnika - vnitřní kanalizace</t>
  </si>
  <si>
    <t>110</t>
  </si>
  <si>
    <t>721174042</t>
  </si>
  <si>
    <t>Potrubí kanalizační z PP připojovací DN 40</t>
  </si>
  <si>
    <t>-328732187</t>
  </si>
  <si>
    <t>111</t>
  </si>
  <si>
    <t>721290111</t>
  </si>
  <si>
    <t>Zkouška těsnosti potrubí kanalizace vodou do DN 125</t>
  </si>
  <si>
    <t>-1610370448</t>
  </si>
  <si>
    <t>112</t>
  </si>
  <si>
    <t>998721201</t>
  </si>
  <si>
    <t>Přesun hmot procentní pro vnitřní kanalizace v objektech v do 6 m</t>
  </si>
  <si>
    <t>32374214</t>
  </si>
  <si>
    <t>722</t>
  </si>
  <si>
    <t>Zdravotechnika - vnitřní vodovod</t>
  </si>
  <si>
    <t>113</t>
  </si>
  <si>
    <t>722130233</t>
  </si>
  <si>
    <t>Potrubí z ocelových trubek pozinkovaných závitových svařovaných běžných DN 25</t>
  </si>
  <si>
    <t>-2020435295</t>
  </si>
  <si>
    <t>Požární</t>
  </si>
  <si>
    <t>2,5</t>
  </si>
  <si>
    <t>114</t>
  </si>
  <si>
    <t>722130234</t>
  </si>
  <si>
    <t>Potrubí z ocelových trubek pozinkovaných závitových svařovaných běžných DN 32</t>
  </si>
  <si>
    <t>-56860341</t>
  </si>
  <si>
    <t>požární</t>
  </si>
  <si>
    <t>11,7</t>
  </si>
  <si>
    <t>115</t>
  </si>
  <si>
    <t>722174002</t>
  </si>
  <si>
    <t>Potrubí vodovodní plastové PPR svar polyfuze PN 16 D 20 x 2,8 mm</t>
  </si>
  <si>
    <t>594088912</t>
  </si>
  <si>
    <t>116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</si>
  <si>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</si>
  <si>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</si>
  <si>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-1914178306</t>
  </si>
  <si>
    <t>117</t>
  </si>
  <si>
    <t>722232043</t>
  </si>
  <si>
    <t>Ventil rohový G 1/2 PN 42 do 185°C vnitřní závit</t>
  </si>
  <si>
    <t>-1979731099</t>
  </si>
  <si>
    <t>118</t>
  </si>
  <si>
    <t>722250132</t>
  </si>
  <si>
    <t>Hydrantový systém s tvarově stálou hadicí D 25 x 20 m celoplechový</t>
  </si>
  <si>
    <t>soubor</t>
  </si>
  <si>
    <t>-1751086168</t>
  </si>
  <si>
    <t>119</t>
  </si>
  <si>
    <t>722262304R</t>
  </si>
  <si>
    <t>Napojení na stávající vnitřní vodovod do d63mm</t>
  </si>
  <si>
    <t>-634343498</t>
  </si>
  <si>
    <t>120</t>
  </si>
  <si>
    <t>722290226</t>
  </si>
  <si>
    <t>Zkouška těsnosti vodovodního potrubí závitového do DN 50</t>
  </si>
  <si>
    <t>-1232590208</t>
  </si>
  <si>
    <t>121</t>
  </si>
  <si>
    <t>722290234</t>
  </si>
  <si>
    <t>Proplach a dezinfekce vodovodního potrubí do DN 80</t>
  </si>
  <si>
    <t>-1531053516</t>
  </si>
  <si>
    <t>122</t>
  </si>
  <si>
    <t>998722202</t>
  </si>
  <si>
    <t>Přesun hmot procentní pro vnitřní vodovod v objektech v přes 6 do 12 m</t>
  </si>
  <si>
    <t>1046128891</t>
  </si>
  <si>
    <t>725</t>
  </si>
  <si>
    <t>Zdravotechnika - zařizovací předměty</t>
  </si>
  <si>
    <t>123</t>
  </si>
  <si>
    <t>725219102</t>
  </si>
  <si>
    <t>Montáž umyvadla připevněného na šrouby do zdiva včetně sifonu</t>
  </si>
  <si>
    <t>855732153</t>
  </si>
  <si>
    <t>124</t>
  </si>
  <si>
    <t>725829131</t>
  </si>
  <si>
    <t>Montáž baterie umyvadlové stojánkové G 1/2 ostatní typ</t>
  </si>
  <si>
    <t>611451893</t>
  </si>
  <si>
    <t>125</t>
  </si>
  <si>
    <t>998725202</t>
  </si>
  <si>
    <t>Přesun hmot procentní pro zařizovací předměty v objektech v přes 6 do 12 m</t>
  </si>
  <si>
    <t>1640431111</t>
  </si>
  <si>
    <t>733</t>
  </si>
  <si>
    <t>Ústřední vytápění - rozvodné potrubí</t>
  </si>
  <si>
    <t>126</t>
  </si>
  <si>
    <t>722262303</t>
  </si>
  <si>
    <t>Napojení na stávající vnitřní rozvody UT do d50mm</t>
  </si>
  <si>
    <t>2128375505</t>
  </si>
  <si>
    <t>127</t>
  </si>
  <si>
    <t>733322212</t>
  </si>
  <si>
    <t>Potrubí plastové z PE-X D 18x2,0</t>
  </si>
  <si>
    <t>1813036942</t>
  </si>
  <si>
    <t>128</t>
  </si>
  <si>
    <t>733391101</t>
  </si>
  <si>
    <t>Zkouška těsnosti, provozní a topná potrubí plastové do D 32x3,0</t>
  </si>
  <si>
    <t>236447811</t>
  </si>
  <si>
    <t>129</t>
  </si>
  <si>
    <t>998733202</t>
  </si>
  <si>
    <t>Přesun hmot procentní pro rozvody potrubí v objektech v přes 6 do 12 m</t>
  </si>
  <si>
    <t>-1783708753</t>
  </si>
  <si>
    <t>734</t>
  </si>
  <si>
    <t>Ústřední vytápění - armatury</t>
  </si>
  <si>
    <t>130</t>
  </si>
  <si>
    <t>734221545</t>
  </si>
  <si>
    <t>Ventil závitový termostatický přímý jednoregulační G 1/2 PN 16 do 110°C bez hlavice ovládání</t>
  </si>
  <si>
    <t>1436829763</t>
  </si>
  <si>
    <t>131</t>
  </si>
  <si>
    <t>734221682</t>
  </si>
  <si>
    <t>Termostatická hlavice kapalinová PN 10 do 110°C otopných těles VK</t>
  </si>
  <si>
    <t>-1438608935</t>
  </si>
  <si>
    <t>132</t>
  </si>
  <si>
    <t>734261402</t>
  </si>
  <si>
    <t>Armatura připojovací rohová G 1/2x18 PN 10 do 110°C radiátorů typu VK</t>
  </si>
  <si>
    <t>-82138694</t>
  </si>
  <si>
    <t>133</t>
  </si>
  <si>
    <t>734261417</t>
  </si>
  <si>
    <t>Šroubení regulační radiátorové rohové G 1/2 s vypouštěním</t>
  </si>
  <si>
    <t>1750709741</t>
  </si>
  <si>
    <t>134</t>
  </si>
  <si>
    <t>998734202</t>
  </si>
  <si>
    <t>Přesun hmot procentní pro armatury v objektech v přes 6 do 12 m</t>
  </si>
  <si>
    <t>-1395322795</t>
  </si>
  <si>
    <t>735</t>
  </si>
  <si>
    <t>Ústřední vytápění - otopná tělesa</t>
  </si>
  <si>
    <t>135</t>
  </si>
  <si>
    <t>735152284</t>
  </si>
  <si>
    <t>Otopné těleso panelové VK dvoudeskové 2 přídavné přestupní plochy 22 4 140VK výkon 742W Radik</t>
  </si>
  <si>
    <t>-200852179</t>
  </si>
  <si>
    <t>136</t>
  </si>
  <si>
    <t>735152285</t>
  </si>
  <si>
    <t>Otopné těleso panelové VK dvoudeskové 2 přídavné přestupní plochy 22 4 160VK výkon 848W Radik</t>
  </si>
  <si>
    <t>615718718</t>
  </si>
  <si>
    <t>137</t>
  </si>
  <si>
    <t>735152488</t>
  </si>
  <si>
    <t>Otopné těleso panelové VK dvoudeskové 2 přídavné přestupní plochy 22 6 120VK výkon 1106W Radik</t>
  </si>
  <si>
    <t>395519731</t>
  </si>
  <si>
    <t>138</t>
  </si>
  <si>
    <t>998735202</t>
  </si>
  <si>
    <t>Přesun hmot procentní pro otopná tělesa v objektech v přes 6 do 12 m</t>
  </si>
  <si>
    <t>874765514</t>
  </si>
  <si>
    <t>740</t>
  </si>
  <si>
    <t>Elektromontáže - zkoušky a revize</t>
  </si>
  <si>
    <t>139</t>
  </si>
  <si>
    <t>741810003</t>
  </si>
  <si>
    <t>Celková prohlídka elektrického rozvodu a zařízení přes 0,5 do 1 milionu Kč a vyhotovení revizní zprávy</t>
  </si>
  <si>
    <t>-528935413</t>
  </si>
  <si>
    <t>741</t>
  </si>
  <si>
    <t>Elektroinstalace - silnoproud</t>
  </si>
  <si>
    <t>140</t>
  </si>
  <si>
    <t>017</t>
  </si>
  <si>
    <t>svítidlo LED, zapuštěné, mikroprismatický difuzor, regulace DALI, 53 W, IP40</t>
  </si>
  <si>
    <t>-1305679142</t>
  </si>
  <si>
    <t>141</t>
  </si>
  <si>
    <t>018</t>
  </si>
  <si>
    <t>svítidlo LED, zapuštěné, mikroprismatický difuzor, 32 W, IP40</t>
  </si>
  <si>
    <t>1610183501</t>
  </si>
  <si>
    <t>142</t>
  </si>
  <si>
    <t>019</t>
  </si>
  <si>
    <t>svítidlo LED, zapuštěné, opálový difuzor, 32 W, IP40</t>
  </si>
  <si>
    <t>495656551</t>
  </si>
  <si>
    <t>143</t>
  </si>
  <si>
    <t>020</t>
  </si>
  <si>
    <t>svítidlo LED, P.7, max. 100 W, IP44</t>
  </si>
  <si>
    <t>-2116971443</t>
  </si>
  <si>
    <t>144</t>
  </si>
  <si>
    <t>021</t>
  </si>
  <si>
    <t>svítidlo LED, P.7, max. 100 W, IP20</t>
  </si>
  <si>
    <t>2049363919</t>
  </si>
  <si>
    <t>145</t>
  </si>
  <si>
    <t>022</t>
  </si>
  <si>
    <t>svítidlo LED, přisazené / zapuštěné, nouzové svítidlo s vlastním akumulátorem 1h, 3 W, IP65</t>
  </si>
  <si>
    <t>-679102491</t>
  </si>
  <si>
    <t>146</t>
  </si>
  <si>
    <t>023</t>
  </si>
  <si>
    <t>sádra 30 kg</t>
  </si>
  <si>
    <t>1728077144</t>
  </si>
  <si>
    <t>147</t>
  </si>
  <si>
    <t>024</t>
  </si>
  <si>
    <t>protipožární pěna, EI 120, 325 ml</t>
  </si>
  <si>
    <t>1657817827</t>
  </si>
  <si>
    <t>148</t>
  </si>
  <si>
    <t>025</t>
  </si>
  <si>
    <t>můstek rozbočovací PE7</t>
  </si>
  <si>
    <t>2102236290</t>
  </si>
  <si>
    <t>149</t>
  </si>
  <si>
    <t>026</t>
  </si>
  <si>
    <t>lišta DIN 35 x 7,5 x 200</t>
  </si>
  <si>
    <t>-322288603</t>
  </si>
  <si>
    <t>150</t>
  </si>
  <si>
    <t>027</t>
  </si>
  <si>
    <t>zásuvka 1x, 230 V, 16 A, IP20</t>
  </si>
  <si>
    <t>1267520050</t>
  </si>
  <si>
    <t>151</t>
  </si>
  <si>
    <t>028</t>
  </si>
  <si>
    <t>zásuvka 1x, 230 V, 16 A, IP20, se svodičem typu D</t>
  </si>
  <si>
    <t>-13250106</t>
  </si>
  <si>
    <t>152</t>
  </si>
  <si>
    <t>029</t>
  </si>
  <si>
    <t>zásuvka 2x, 230 V, 16 A, IP20, ochr. clonky, natočená horní zásuvka</t>
  </si>
  <si>
    <t>-115070452</t>
  </si>
  <si>
    <t>153</t>
  </si>
  <si>
    <t>030</t>
  </si>
  <si>
    <t>spínač č. 1, 1So, 230 V, 10 A, IP30</t>
  </si>
  <si>
    <t>1382460799</t>
  </si>
  <si>
    <t>154</t>
  </si>
  <si>
    <t>031</t>
  </si>
  <si>
    <t>spínač č. 1/0+1/0 blokování, 230 V, 10 A, IP30</t>
  </si>
  <si>
    <t>1937246582</t>
  </si>
  <si>
    <t>155</t>
  </si>
  <si>
    <t>032</t>
  </si>
  <si>
    <t>spínač č. 6+6, 230 V, 10 A, IP30</t>
  </si>
  <si>
    <t>-1288573684</t>
  </si>
  <si>
    <t>156</t>
  </si>
  <si>
    <t>033</t>
  </si>
  <si>
    <t>kryt spínače jednoduchý</t>
  </si>
  <si>
    <t>-1582618311</t>
  </si>
  <si>
    <t>157</t>
  </si>
  <si>
    <t>034</t>
  </si>
  <si>
    <t>kryt spínače dvojitý</t>
  </si>
  <si>
    <t>-1579491822</t>
  </si>
  <si>
    <t>158</t>
  </si>
  <si>
    <t>035</t>
  </si>
  <si>
    <t>kryt regulátoru osvětlení, otočný</t>
  </si>
  <si>
    <t>-46184136</t>
  </si>
  <si>
    <t>159</t>
  </si>
  <si>
    <t>036</t>
  </si>
  <si>
    <t>spínač se snímačem pohybu, 1 relé, IP30, 230 V, 350 VA</t>
  </si>
  <si>
    <t>-863780396</t>
  </si>
  <si>
    <t>160</t>
  </si>
  <si>
    <t>037</t>
  </si>
  <si>
    <t>spínač se snímačem pohybu, 1 relé, IP23, 230 V, 2300 VA</t>
  </si>
  <si>
    <t>1339863943</t>
  </si>
  <si>
    <t>161</t>
  </si>
  <si>
    <t>038</t>
  </si>
  <si>
    <t>regulátor osvětlení, manuální, IP30, konkrétní typ a zapojení regulátoru dle výrobce ovládaného osvětlení</t>
  </si>
  <si>
    <t>-833699912</t>
  </si>
  <si>
    <t>162</t>
  </si>
  <si>
    <t>039</t>
  </si>
  <si>
    <t>spínač č. 6, 230 V, 10 A, IP44, pod omítku</t>
  </si>
  <si>
    <t>-289014613</t>
  </si>
  <si>
    <t>163</t>
  </si>
  <si>
    <t>040</t>
  </si>
  <si>
    <t>tlačítko signální prosvětlené, 15 - 28 V AC, 18 - 35 V DC</t>
  </si>
  <si>
    <t>1193250615</t>
  </si>
  <si>
    <t>164</t>
  </si>
  <si>
    <t>041</t>
  </si>
  <si>
    <t>tlačítko signální prosvětlené, tahové se šňůrou, 15 - 28 V AC, 18 - 35 V DC</t>
  </si>
  <si>
    <t>-1769485143</t>
  </si>
  <si>
    <t>165</t>
  </si>
  <si>
    <t>042</t>
  </si>
  <si>
    <t>modul kontrolní s alarmem, 15 - 28 V AC, 18 - 35 V DC</t>
  </si>
  <si>
    <t>-1448313352</t>
  </si>
  <si>
    <t>166</t>
  </si>
  <si>
    <t>043</t>
  </si>
  <si>
    <t>signalizace akustická a světelná, 15 - 28 V AC, 18 - 35 V DC</t>
  </si>
  <si>
    <t>744228770</t>
  </si>
  <si>
    <t>167</t>
  </si>
  <si>
    <t>044</t>
  </si>
  <si>
    <t>transformátor, 230 V / 15 V, 2 VA, do krabice KU68</t>
  </si>
  <si>
    <t>-952033564</t>
  </si>
  <si>
    <t>168</t>
  </si>
  <si>
    <t>045</t>
  </si>
  <si>
    <t>rámeček vypínače, zásuvky, jednoduchý</t>
  </si>
  <si>
    <t>527050103</t>
  </si>
  <si>
    <t>169</t>
  </si>
  <si>
    <t>046</t>
  </si>
  <si>
    <t>rámeček jednonásobný</t>
  </si>
  <si>
    <t>-1922997779</t>
  </si>
  <si>
    <t>170</t>
  </si>
  <si>
    <t>047</t>
  </si>
  <si>
    <t>svorkovnice do krabice odbočné pr. 68</t>
  </si>
  <si>
    <t>-184328822</t>
  </si>
  <si>
    <t>171</t>
  </si>
  <si>
    <t>048</t>
  </si>
  <si>
    <t>svorka ekvipotenciální</t>
  </si>
  <si>
    <t>-859607501</t>
  </si>
  <si>
    <t>172</t>
  </si>
  <si>
    <t>049</t>
  </si>
  <si>
    <t>svorka zemnící, na vodovodní baterie</t>
  </si>
  <si>
    <t>-237185730</t>
  </si>
  <si>
    <t>173</t>
  </si>
  <si>
    <t>050</t>
  </si>
  <si>
    <t>CYKY 2A x 1,5</t>
  </si>
  <si>
    <t>1375355140</t>
  </si>
  <si>
    <t>174</t>
  </si>
  <si>
    <t>051</t>
  </si>
  <si>
    <t>CYKY 3A x 1,5</t>
  </si>
  <si>
    <t>1841683397</t>
  </si>
  <si>
    <t>175</t>
  </si>
  <si>
    <t>052</t>
  </si>
  <si>
    <t>CYKY 3C x 1,5</t>
  </si>
  <si>
    <t>2065454525</t>
  </si>
  <si>
    <t>176</t>
  </si>
  <si>
    <t>053</t>
  </si>
  <si>
    <t>CYKY 3C x 2,5</t>
  </si>
  <si>
    <t>1165851188</t>
  </si>
  <si>
    <t>177</t>
  </si>
  <si>
    <t>054</t>
  </si>
  <si>
    <t>CYKY 4D x 1,5</t>
  </si>
  <si>
    <t>-992116901</t>
  </si>
  <si>
    <t>178</t>
  </si>
  <si>
    <t>055</t>
  </si>
  <si>
    <t>CYKY 5C x 4</t>
  </si>
  <si>
    <t>-1237411171</t>
  </si>
  <si>
    <t>179</t>
  </si>
  <si>
    <t>056</t>
  </si>
  <si>
    <t>H07V-U 4, zelenožlutý</t>
  </si>
  <si>
    <t>1240167039</t>
  </si>
  <si>
    <t>180</t>
  </si>
  <si>
    <t>057</t>
  </si>
  <si>
    <t>H07V-U 16, zelenožlutý</t>
  </si>
  <si>
    <t>1309943553</t>
  </si>
  <si>
    <t>181</t>
  </si>
  <si>
    <t>058</t>
  </si>
  <si>
    <t>krabice odbočná, průměr 68 mm, IP20</t>
  </si>
  <si>
    <t>-1235250447</t>
  </si>
  <si>
    <t>182</t>
  </si>
  <si>
    <t>059</t>
  </si>
  <si>
    <t>krabice odbočná, průměr 68 mm, IP20, s víčkem</t>
  </si>
  <si>
    <t>957471777</t>
  </si>
  <si>
    <t>183</t>
  </si>
  <si>
    <t>060</t>
  </si>
  <si>
    <t>krabice přístrojová, průměr 68 mm, IP20</t>
  </si>
  <si>
    <t>1544029242</t>
  </si>
  <si>
    <t>184</t>
  </si>
  <si>
    <t>061</t>
  </si>
  <si>
    <t>krabice odbočná, vel. 125 mm, IP20</t>
  </si>
  <si>
    <t>928588895</t>
  </si>
  <si>
    <t>185</t>
  </si>
  <si>
    <t>741112001</t>
  </si>
  <si>
    <t>Montáž krabice zapuštěná plastová kruhová</t>
  </si>
  <si>
    <t>1472232991</t>
  </si>
  <si>
    <t>186</t>
  </si>
  <si>
    <t>741112003</t>
  </si>
  <si>
    <t>Montáž krabice zapuštěná plastová čtyřhranná</t>
  </si>
  <si>
    <t>224535446</t>
  </si>
  <si>
    <t>187</t>
  </si>
  <si>
    <t>741112061</t>
  </si>
  <si>
    <t>Montáž krabice přístrojová zapuštěná plastová kruhová</t>
  </si>
  <si>
    <t>-1719777829</t>
  </si>
  <si>
    <t>188</t>
  </si>
  <si>
    <t>741112101</t>
  </si>
  <si>
    <t>Montáž rozvodka zapuštěná plastová kruhová</t>
  </si>
  <si>
    <t>-1328466312</t>
  </si>
  <si>
    <t>189</t>
  </si>
  <si>
    <t>741120301</t>
  </si>
  <si>
    <t>Montáž vodič Cu izolovaný plný a laněný s PVC pláštěm žíla 0,55 až 16 mm2 pevně (např. CY, CHAH-V)</t>
  </si>
  <si>
    <t>-883133161</t>
  </si>
  <si>
    <t>190</t>
  </si>
  <si>
    <t>741120303</t>
  </si>
  <si>
    <t>Montáž vodič Cu izolovaný plný a laněný s PVC pláštěm žíla 25 až 35 mm2 pevně (např. CY, CHAH-V)</t>
  </si>
  <si>
    <t>-120254362</t>
  </si>
  <si>
    <t>191</t>
  </si>
  <si>
    <t>741122011</t>
  </si>
  <si>
    <t>Montáž kabel Cu bez ukončení uložený pod omítku plný kulatý 2x1,5 až 2,5 mm2 (např. CYKY)</t>
  </si>
  <si>
    <t>-580276749</t>
  </si>
  <si>
    <t>192</t>
  </si>
  <si>
    <t>741122015</t>
  </si>
  <si>
    <t>Montáž kabel Cu bez ukončení uložený pod omítku plný kulatý 3x1,5 mm2 (např. CYKY)</t>
  </si>
  <si>
    <t>1707634276</t>
  </si>
  <si>
    <t>193</t>
  </si>
  <si>
    <t>741122016</t>
  </si>
  <si>
    <t>Montáž kabel Cu bez ukončení uložený pod omítku plný kulatý 3x2,5 až 6 mm2 (např. CYKY)</t>
  </si>
  <si>
    <t>-835643469</t>
  </si>
  <si>
    <t>194</t>
  </si>
  <si>
    <t>741122021</t>
  </si>
  <si>
    <t>Montáž kabel Cu bez ukončení uložený pod omítku plný kulatý 4x1,5 mm2 (např. CYKY)</t>
  </si>
  <si>
    <t>820425630</t>
  </si>
  <si>
    <t>195</t>
  </si>
  <si>
    <t>741122032</t>
  </si>
  <si>
    <t>Montáž kabel Cu bez ukončení uložený pod omítku plný kulatý 5x4 až 6 mm2 (např. CYKY)</t>
  </si>
  <si>
    <t>-1633163265</t>
  </si>
  <si>
    <t>196</t>
  </si>
  <si>
    <t>741130021</t>
  </si>
  <si>
    <t>Ukončení vodič izolovaný do 2,5 mm2 na svorkovnici</t>
  </si>
  <si>
    <t>-1480561423</t>
  </si>
  <si>
    <t>197</t>
  </si>
  <si>
    <t>741231012</t>
  </si>
  <si>
    <t>Montáž svorkovnice do rozvaděčů - ochranná</t>
  </si>
  <si>
    <t>-724041238</t>
  </si>
  <si>
    <t>198</t>
  </si>
  <si>
    <t>741231013</t>
  </si>
  <si>
    <t>Montáž svorkovnice do rozvaděčů - jistící</t>
  </si>
  <si>
    <t>-680125782</t>
  </si>
  <si>
    <t>199</t>
  </si>
  <si>
    <t>741310021</t>
  </si>
  <si>
    <t>Montáž přepínač nástěnný 5-sériový prostředí normální se zapojením vodičů</t>
  </si>
  <si>
    <t>1081513869</t>
  </si>
  <si>
    <t>200</t>
  </si>
  <si>
    <t>741310201</t>
  </si>
  <si>
    <t>Montáž spínač (polo)zapuštěný šroubové připojení 1-jednopólový se zapojením vodičů</t>
  </si>
  <si>
    <t>-874993747</t>
  </si>
  <si>
    <t>201</t>
  </si>
  <si>
    <t>741310203</t>
  </si>
  <si>
    <t>Montáž spínač (polo)zapuštěný šroubové připojení 1-jednopólový s plynulou regulací se zapojením vodičů</t>
  </si>
  <si>
    <t>1815283602</t>
  </si>
  <si>
    <t>202</t>
  </si>
  <si>
    <t>741310231</t>
  </si>
  <si>
    <t>Montáž přepínač (polo)zapuštěný šroubové připojení 5-sériový se zapojením vodičů</t>
  </si>
  <si>
    <t>-230493372</t>
  </si>
  <si>
    <t>203</t>
  </si>
  <si>
    <t>741310232</t>
  </si>
  <si>
    <t>Montáž přepínač (polo)zapuštěný šroubové připojení 5B-časový se zapojením vodičů</t>
  </si>
  <si>
    <t>1210315688</t>
  </si>
  <si>
    <t>204</t>
  </si>
  <si>
    <t>741313043</t>
  </si>
  <si>
    <t>Montáž zásuvka (polo)zapuštěná šroubové připojení 2x(2P + PE) dvojnásobná se zapojením vodičů</t>
  </si>
  <si>
    <t>-586244850</t>
  </si>
  <si>
    <t>205</t>
  </si>
  <si>
    <t>741330072</t>
  </si>
  <si>
    <t>Montáž stykač střídavý vestavný osmipólový do 25 A se zapojením vodičů</t>
  </si>
  <si>
    <t>440275232</t>
  </si>
  <si>
    <t>206</t>
  </si>
  <si>
    <t>741370002</t>
  </si>
  <si>
    <t>Montáž svítidlo žárovkové bytové stropní přisazené 1 zdroj se sklem</t>
  </si>
  <si>
    <t>-356572895</t>
  </si>
  <si>
    <t>207</t>
  </si>
  <si>
    <t>741370003</t>
  </si>
  <si>
    <t>Montáž svítidlo žárovkové bytové stropní přisazené 2 zdroje</t>
  </si>
  <si>
    <t>1482805614</t>
  </si>
  <si>
    <t>208</t>
  </si>
  <si>
    <t>741370021</t>
  </si>
  <si>
    <t>Montáž svítidlo žárovkové bytové stropní vestavné 1 zdroj</t>
  </si>
  <si>
    <t>679877828</t>
  </si>
  <si>
    <t>209</t>
  </si>
  <si>
    <t>741370032</t>
  </si>
  <si>
    <t>Montáž svítidlo žárovkové bytové nástěnné přisazené 1 zdroj se sklem</t>
  </si>
  <si>
    <t>446793787</t>
  </si>
  <si>
    <t>210</t>
  </si>
  <si>
    <t>741370033</t>
  </si>
  <si>
    <t>Montáž svítidlo žárovkové bytové nástěnné přisazené 2 zdroje</t>
  </si>
  <si>
    <t>-1226265526</t>
  </si>
  <si>
    <t>211</t>
  </si>
  <si>
    <t>741371022</t>
  </si>
  <si>
    <t>Montáž svítidlo zářivkové bytové stropní vestavné 2 zdroje</t>
  </si>
  <si>
    <t>-95612844</t>
  </si>
  <si>
    <t>212</t>
  </si>
  <si>
    <t>741420032</t>
  </si>
  <si>
    <t>Montáž svorka hromosvodná na potrubí D přes 200 do 700 mm se zhotovením (na vodovodní baterii)</t>
  </si>
  <si>
    <t>-605424753</t>
  </si>
  <si>
    <t>213</t>
  </si>
  <si>
    <t>973031616</t>
  </si>
  <si>
    <t>Vysekání kapes ve zdivu cihelném na MV nebo MVC pro špalíky a krabice do 100x100x50 mm</t>
  </si>
  <si>
    <t>-663247833</t>
  </si>
  <si>
    <t>214</t>
  </si>
  <si>
    <t>973031619</t>
  </si>
  <si>
    <t>Vysekání kapes ve zdivu cihelném na MV nebo MVC pro špalíky a krabice do 150x150x100 mm</t>
  </si>
  <si>
    <t>1820954228</t>
  </si>
  <si>
    <t>215</t>
  </si>
  <si>
    <t>974031121</t>
  </si>
  <si>
    <t>Vysekání rýh ve zdivu cihelném hl do 30 mm š do 30 mm</t>
  </si>
  <si>
    <t>1823801594</t>
  </si>
  <si>
    <t>216</t>
  </si>
  <si>
    <t>998741202</t>
  </si>
  <si>
    <t>Přesun hmot procentní pro silnoproud v objektech v přes 6 do 12 m</t>
  </si>
  <si>
    <t>167903284</t>
  </si>
  <si>
    <t>217</t>
  </si>
  <si>
    <t>R-x741-1</t>
  </si>
  <si>
    <t>Použití protipožární pěny 325 ml</t>
  </si>
  <si>
    <t>935390686</t>
  </si>
  <si>
    <t>741-1</t>
  </si>
  <si>
    <t>Elektroinstalace - silnoproud (rozvodnice RD1 - doplnění)</t>
  </si>
  <si>
    <t>218</t>
  </si>
  <si>
    <t>001</t>
  </si>
  <si>
    <t>jistič 3x 20 A, char. B, Icn=10 kA</t>
  </si>
  <si>
    <t>-1260867023</t>
  </si>
  <si>
    <t>219</t>
  </si>
  <si>
    <t>002</t>
  </si>
  <si>
    <t>vypínač 3x 63 A</t>
  </si>
  <si>
    <t>402207370</t>
  </si>
  <si>
    <t>220</t>
  </si>
  <si>
    <t>003</t>
  </si>
  <si>
    <t>svodič přepětí, typ B+C, 3-p</t>
  </si>
  <si>
    <t>583824857</t>
  </si>
  <si>
    <t>221</t>
  </si>
  <si>
    <t>004</t>
  </si>
  <si>
    <t>chránič proudový s nadproudovou ochranou, 1x 10 A, char. B, Icn=10 kA, I∆n=30 mA, typ AC</t>
  </si>
  <si>
    <t>1235190405</t>
  </si>
  <si>
    <t>222</t>
  </si>
  <si>
    <t>005</t>
  </si>
  <si>
    <t>svornice 4 řadová bílá</t>
  </si>
  <si>
    <t>-711195282</t>
  </si>
  <si>
    <t>223</t>
  </si>
  <si>
    <t>006</t>
  </si>
  <si>
    <t>rozvodnice pod omítku, IP30, 42 modulů</t>
  </si>
  <si>
    <t>175035251</t>
  </si>
  <si>
    <t>224</t>
  </si>
  <si>
    <t>741210001</t>
  </si>
  <si>
    <t>Montáž rozvodnice oceloplechová nebo plastová běžná do 20 kg</t>
  </si>
  <si>
    <t>339885543</t>
  </si>
  <si>
    <t>225</t>
  </si>
  <si>
    <t>741231002</t>
  </si>
  <si>
    <t>Montáž svorkovnice do rozvaděčů - řadová vodič do 6 mm2 se zapojením vodičů</t>
  </si>
  <si>
    <t>-1293790037</t>
  </si>
  <si>
    <t>226</t>
  </si>
  <si>
    <t>741320171</t>
  </si>
  <si>
    <t>Montáž vypínačů třípólových nn do 63 A bez krytu se zapojením vodičů</t>
  </si>
  <si>
    <t>-2120199851</t>
  </si>
  <si>
    <t>227</t>
  </si>
  <si>
    <t>741320176</t>
  </si>
  <si>
    <t>Montáž jističů třípólových nn do 63 A ve skříni se signálním kontaktem se zapojením vodičů</t>
  </si>
  <si>
    <t>-1115301302</t>
  </si>
  <si>
    <t>228</t>
  </si>
  <si>
    <t>741321001</t>
  </si>
  <si>
    <t>Montáž proudových chráničů dvoupólových nn do 25 A bez krytu se zapojením vodičů</t>
  </si>
  <si>
    <t>-1262739000</t>
  </si>
  <si>
    <t>229</t>
  </si>
  <si>
    <t>741322002</t>
  </si>
  <si>
    <t>Montáž svodiče bleskových proudů nn typ 1 jednopólových impulzní proud do 100 kA se zapojením vodičů</t>
  </si>
  <si>
    <t>-1885988243</t>
  </si>
  <si>
    <t>230</t>
  </si>
  <si>
    <t>973042441</t>
  </si>
  <si>
    <t>Vysekání kapes ve zdivu z betonu pl do 0,25 m2 hl do 150 mm</t>
  </si>
  <si>
    <t>588026323</t>
  </si>
  <si>
    <t>741-2</t>
  </si>
  <si>
    <t>Elektroinstalace - silnoproud (rozvodnice Rx)</t>
  </si>
  <si>
    <t>231</t>
  </si>
  <si>
    <t>007</t>
  </si>
  <si>
    <t>jistič 1x 10 A, char. B, Icn=10 kA</t>
  </si>
  <si>
    <t>-1762840629</t>
  </si>
  <si>
    <t>232</t>
  </si>
  <si>
    <t>008</t>
  </si>
  <si>
    <t>jistič 1x 16 A, char. B, Icn=10 kA</t>
  </si>
  <si>
    <t>-1851177919</t>
  </si>
  <si>
    <t>233</t>
  </si>
  <si>
    <t>009</t>
  </si>
  <si>
    <t>vypínač 3x 32 A</t>
  </si>
  <si>
    <t>364600490</t>
  </si>
  <si>
    <t>234</t>
  </si>
  <si>
    <t>010</t>
  </si>
  <si>
    <t>svodič přepětí, typ C, 3-p+N, výměnný modul</t>
  </si>
  <si>
    <t>1119607763</t>
  </si>
  <si>
    <t>235</t>
  </si>
  <si>
    <t>011</t>
  </si>
  <si>
    <t>-1821572532</t>
  </si>
  <si>
    <t>236</t>
  </si>
  <si>
    <t>012</t>
  </si>
  <si>
    <t>chránič proudový, 4x 25 A, I∆n=30 mA, typ AC-G</t>
  </si>
  <si>
    <t>140417986</t>
  </si>
  <si>
    <t>237</t>
  </si>
  <si>
    <t>013</t>
  </si>
  <si>
    <t>svěrka 35 koncová</t>
  </si>
  <si>
    <t>684257564</t>
  </si>
  <si>
    <t>238</t>
  </si>
  <si>
    <t>014</t>
  </si>
  <si>
    <t>-973387946</t>
  </si>
  <si>
    <t>239</t>
  </si>
  <si>
    <t>015</t>
  </si>
  <si>
    <t>svornice 6 řadová bílá</t>
  </si>
  <si>
    <t>957007402</t>
  </si>
  <si>
    <t>240</t>
  </si>
  <si>
    <t>016</t>
  </si>
  <si>
    <t>lišta propojovací, 3-pól, 16 mm², délka 1 m</t>
  </si>
  <si>
    <t>1109865169</t>
  </si>
  <si>
    <t>241</t>
  </si>
  <si>
    <t>515172356</t>
  </si>
  <si>
    <t>242</t>
  </si>
  <si>
    <t>741320101</t>
  </si>
  <si>
    <t>Montáž jističů jednopólových nn do 25 A bez krytu se zapojením vodičů</t>
  </si>
  <si>
    <t>1849820695</t>
  </si>
  <si>
    <t>243</t>
  </si>
  <si>
    <t>1907814130</t>
  </si>
  <si>
    <t>244</t>
  </si>
  <si>
    <t>1557035090</t>
  </si>
  <si>
    <t>245</t>
  </si>
  <si>
    <t>741321031</t>
  </si>
  <si>
    <t>Montáž proudových chráničů čtyřpólových nn do 25 A bez krytu se zapojením vodičů</t>
  </si>
  <si>
    <t>110848988</t>
  </si>
  <si>
    <t>246</t>
  </si>
  <si>
    <t>741322041</t>
  </si>
  <si>
    <t>Montáž svodiče přepětí nn typ 2 jednopólových jednodílných se zapojením vodičů</t>
  </si>
  <si>
    <t>1550429853</t>
  </si>
  <si>
    <t>741-3</t>
  </si>
  <si>
    <t>Elektroinstalace - silnoproud (bleskosvod)</t>
  </si>
  <si>
    <t>247</t>
  </si>
  <si>
    <t>35431012</t>
  </si>
  <si>
    <t>svorka uzemnění FeZn spojovací s příložkou</t>
  </si>
  <si>
    <t>279620847</t>
  </si>
  <si>
    <t>248</t>
  </si>
  <si>
    <t>35431027</t>
  </si>
  <si>
    <t>svorka uzemnění FeZn křížová diagonální</t>
  </si>
  <si>
    <t>-642352632</t>
  </si>
  <si>
    <t>249</t>
  </si>
  <si>
    <t>35441072</t>
  </si>
  <si>
    <t>drát D 8mm FeZn pro hromosvod</t>
  </si>
  <si>
    <t>kg</t>
  </si>
  <si>
    <t>970664494</t>
  </si>
  <si>
    <t>250</t>
  </si>
  <si>
    <t>35442251</t>
  </si>
  <si>
    <t>podpěra vedení na ploché střechy k nalepení výšky 55mm, FeZn, základna 100x100mm</t>
  </si>
  <si>
    <t>-915538409</t>
  </si>
  <si>
    <t>251</t>
  </si>
  <si>
    <t>741420001</t>
  </si>
  <si>
    <t>Montáž drát nebo lano hromosvodné svodové D do 10 mm s podpěrou</t>
  </si>
  <si>
    <t>-982584312</t>
  </si>
  <si>
    <t>252</t>
  </si>
  <si>
    <t>741420021</t>
  </si>
  <si>
    <t>Montáž svorka hromosvodná se 2 šrouby</t>
  </si>
  <si>
    <t>1646974371</t>
  </si>
  <si>
    <t>253</t>
  </si>
  <si>
    <t>741420022</t>
  </si>
  <si>
    <t>Montáž svorka hromosvodná se 3 a více šrouby</t>
  </si>
  <si>
    <t>452400351</t>
  </si>
  <si>
    <t>742</t>
  </si>
  <si>
    <t>Elektroinstalace - slaboproud</t>
  </si>
  <si>
    <t>254</t>
  </si>
  <si>
    <t>062</t>
  </si>
  <si>
    <t>kamera IP, stěnová, IP20, 1920 x 1080 / 25fps, PoE</t>
  </si>
  <si>
    <t>-1894015479</t>
  </si>
  <si>
    <t>255</t>
  </si>
  <si>
    <t>063</t>
  </si>
  <si>
    <t>1-CXKH-V-O 2 x 1,5  P60-R, B2ca, s1, d0</t>
  </si>
  <si>
    <t>-1056292028</t>
  </si>
  <si>
    <t>256</t>
  </si>
  <si>
    <t>064</t>
  </si>
  <si>
    <t>-1593402404</t>
  </si>
  <si>
    <t>257</t>
  </si>
  <si>
    <t>065</t>
  </si>
  <si>
    <t>-1294340678</t>
  </si>
  <si>
    <t>258</t>
  </si>
  <si>
    <t>066</t>
  </si>
  <si>
    <t>493156317</t>
  </si>
  <si>
    <t>259</t>
  </si>
  <si>
    <t>067</t>
  </si>
  <si>
    <t>UTP cat. 6</t>
  </si>
  <si>
    <t>-215097602</t>
  </si>
  <si>
    <t>260</t>
  </si>
  <si>
    <t>068</t>
  </si>
  <si>
    <t>637243427</t>
  </si>
  <si>
    <t>261</t>
  </si>
  <si>
    <t>069</t>
  </si>
  <si>
    <t>1241559062</t>
  </si>
  <si>
    <t>262</t>
  </si>
  <si>
    <t>070</t>
  </si>
  <si>
    <t>1790387197</t>
  </si>
  <si>
    <t>263</t>
  </si>
  <si>
    <t>071</t>
  </si>
  <si>
    <t>1563205677</t>
  </si>
  <si>
    <t>264</t>
  </si>
  <si>
    <t>072</t>
  </si>
  <si>
    <t>trubka oh., vnější/vnitřní průměr = 20/14,1 mm, do materiálu st. hořlavosti A1-F</t>
  </si>
  <si>
    <t>-1042870445</t>
  </si>
  <si>
    <t>265</t>
  </si>
  <si>
    <t>073</t>
  </si>
  <si>
    <t>trubka oh., vnější/vnitřní průměr = 40/31,2 mm, do materiálu st. hořlavosti A1-F</t>
  </si>
  <si>
    <t>-1009365960</t>
  </si>
  <si>
    <t>266</t>
  </si>
  <si>
    <t>074</t>
  </si>
  <si>
    <t>lišta elektroinstalační 180 x 60 mm, délka 2 m</t>
  </si>
  <si>
    <t>975842046</t>
  </si>
  <si>
    <t>267</t>
  </si>
  <si>
    <t>075</t>
  </si>
  <si>
    <t>zásuvka LAN, Cat. 6, nestíněná</t>
  </si>
  <si>
    <t>622531857</t>
  </si>
  <si>
    <t>268</t>
  </si>
  <si>
    <t>076</t>
  </si>
  <si>
    <t>maska nosná LAN, jednonásobná</t>
  </si>
  <si>
    <t>500684686</t>
  </si>
  <si>
    <t>269</t>
  </si>
  <si>
    <t>077</t>
  </si>
  <si>
    <t>maska nosná LAN, dvojnásobná</t>
  </si>
  <si>
    <t>1340309197</t>
  </si>
  <si>
    <t>270</t>
  </si>
  <si>
    <t>078</t>
  </si>
  <si>
    <t>kryt LAN zásuvky, s popisovým polem</t>
  </si>
  <si>
    <t>2067356105</t>
  </si>
  <si>
    <t>271</t>
  </si>
  <si>
    <t>079</t>
  </si>
  <si>
    <t>konektor RJ 45-8/8, nestíněný</t>
  </si>
  <si>
    <t>669469323</t>
  </si>
  <si>
    <t>272</t>
  </si>
  <si>
    <t>080</t>
  </si>
  <si>
    <t>přístupový bod WIFI sítě</t>
  </si>
  <si>
    <t>-1264217224</t>
  </si>
  <si>
    <t>273</t>
  </si>
  <si>
    <t>081</t>
  </si>
  <si>
    <t>reproduktor stropní, zapuštěný, 100 V, 6 W, IP20</t>
  </si>
  <si>
    <t>-808717768</t>
  </si>
  <si>
    <t>274</t>
  </si>
  <si>
    <t>082</t>
  </si>
  <si>
    <t>regulátor hlasitosti 100 V, 10 W, IP20, s relé 24 V pro nucený odposlech</t>
  </si>
  <si>
    <t>-91966962</t>
  </si>
  <si>
    <t>275</t>
  </si>
  <si>
    <t>741110061</t>
  </si>
  <si>
    <t>Montáž trubka plastová ohebná D přes 11 do 23 mm uložená pod omítku</t>
  </si>
  <si>
    <t>1635313722</t>
  </si>
  <si>
    <t>276</t>
  </si>
  <si>
    <t>741110063</t>
  </si>
  <si>
    <t>Montáž trubka plastová ohebná D přes 35 mm uložená pod omítku</t>
  </si>
  <si>
    <t>886979339</t>
  </si>
  <si>
    <t>277</t>
  </si>
  <si>
    <t>741110513</t>
  </si>
  <si>
    <t>Montáž lišta a kanálek vkládací šířky přes 120 do 180 mm s víčkem</t>
  </si>
  <si>
    <t>-1687215179</t>
  </si>
  <si>
    <t>278</t>
  </si>
  <si>
    <t>108887027</t>
  </si>
  <si>
    <t>279</t>
  </si>
  <si>
    <t>294936759</t>
  </si>
  <si>
    <t>280</t>
  </si>
  <si>
    <t>147492931</t>
  </si>
  <si>
    <t>281</t>
  </si>
  <si>
    <t>-1836762457</t>
  </si>
  <si>
    <t>282</t>
  </si>
  <si>
    <t>742121001</t>
  </si>
  <si>
    <t>Montáž kabelů sdělovacích pro vnitřní rozvody do 15 žil</t>
  </si>
  <si>
    <t>973840808</t>
  </si>
  <si>
    <t>283</t>
  </si>
  <si>
    <t>742121002</t>
  </si>
  <si>
    <t>Montáž kabelů sdělovacích pro vnitřní rozvody přes 15 žil</t>
  </si>
  <si>
    <t>595611775</t>
  </si>
  <si>
    <t>284</t>
  </si>
  <si>
    <t>742230004</t>
  </si>
  <si>
    <t>Montáž vnitřní kamery</t>
  </si>
  <si>
    <t>-412347217</t>
  </si>
  <si>
    <t>285</t>
  </si>
  <si>
    <t>742330045</t>
  </si>
  <si>
    <t>Montáž datové zásuvky 1 až 6 pozic přisazené na omítku</t>
  </si>
  <si>
    <t>-1161753500</t>
  </si>
  <si>
    <t>286</t>
  </si>
  <si>
    <t>742410062</t>
  </si>
  <si>
    <t>Montáž reproduktoru podhledového s krytem rozhlasu</t>
  </si>
  <si>
    <t>96702564</t>
  </si>
  <si>
    <t>287</t>
  </si>
  <si>
    <t>742410121</t>
  </si>
  <si>
    <t>Montáž regulátoru hlasitosti rozhlasu</t>
  </si>
  <si>
    <t>1646377877</t>
  </si>
  <si>
    <t>288</t>
  </si>
  <si>
    <t>742410301</t>
  </si>
  <si>
    <t>Měření impedance rozhlasové ústředny</t>
  </si>
  <si>
    <t>597840775</t>
  </si>
  <si>
    <t>289</t>
  </si>
  <si>
    <t>1371161059</t>
  </si>
  <si>
    <t>290</t>
  </si>
  <si>
    <t>-1054094687</t>
  </si>
  <si>
    <t>291</t>
  </si>
  <si>
    <t>181930605</t>
  </si>
  <si>
    <t>292</t>
  </si>
  <si>
    <t>974031122</t>
  </si>
  <si>
    <t>Vysekání rýh ve zdivu cihelném hl do 30 mm š do 70 mm</t>
  </si>
  <si>
    <t>-1950885223</t>
  </si>
  <si>
    <t>293</t>
  </si>
  <si>
    <t>998742202</t>
  </si>
  <si>
    <t>Přesun hmot procentní pro slaboproud v objektech v do 12 m</t>
  </si>
  <si>
    <t>-1010747621</t>
  </si>
  <si>
    <t>761</t>
  </si>
  <si>
    <t>Konstrukce prosvětlovací</t>
  </si>
  <si>
    <t>294</t>
  </si>
  <si>
    <t>761A1019.1</t>
  </si>
  <si>
    <t>Okna plastová plochy přes 1,5 m2 zdvojená otvíravá s rámem zasklení dvojsklo</t>
  </si>
  <si>
    <t>-923606627</t>
  </si>
  <si>
    <t>O1 - Okno plastové 1800x2000 mm s izolačním dvojsklem, U=1,1 W/m2K</t>
  </si>
  <si>
    <t>1,8*2,0*8</t>
  </si>
  <si>
    <t>295</t>
  </si>
  <si>
    <t>761A1019.2</t>
  </si>
  <si>
    <t>-619712200</t>
  </si>
  <si>
    <t>O2 - Okno plastové 1800x1250 mm s izolačním dvojsklem, U=1,1 W/m2K</t>
  </si>
  <si>
    <t>1,8*1,25*6</t>
  </si>
  <si>
    <t>296</t>
  </si>
  <si>
    <t>761A3101.D11</t>
  </si>
  <si>
    <t>Dveře vnitřní dřevěné nebo plastové jednokřídlové do ocelové zárubně</t>
  </si>
  <si>
    <t>-1006748828</t>
  </si>
  <si>
    <t>D11 - Plné dřevěné dveře 700x1970 mm do ocelové zárubně</t>
  </si>
  <si>
    <t>297</t>
  </si>
  <si>
    <t>761A3101.D12</t>
  </si>
  <si>
    <t>-1310482918</t>
  </si>
  <si>
    <t>D12 - Plné dřevěné dveře 900x1970 mm do ocelové zárubně</t>
  </si>
  <si>
    <t>298</t>
  </si>
  <si>
    <t>761A3101.D13</t>
  </si>
  <si>
    <t>1011199671</t>
  </si>
  <si>
    <t>D13 - Plné dřevěné dveře 700x1970 mm do ocelové zárubně</t>
  </si>
  <si>
    <t>299</t>
  </si>
  <si>
    <t>761A3101.D15</t>
  </si>
  <si>
    <t>-225427877</t>
  </si>
  <si>
    <t>D15 - Plné dřevěné dveře 900x1970 mm do ocelové zárubně</t>
  </si>
  <si>
    <t>300</t>
  </si>
  <si>
    <t>761A3112.D17</t>
  </si>
  <si>
    <t>Dveře vnitřní dřevěné nebo plastové dvoukřídlové protipožární do ocelové zárubně</t>
  </si>
  <si>
    <t>-1274528588</t>
  </si>
  <si>
    <t>D17 - Interiérové dvoukřídlé dveře 1350x1970 mm s požární odolností EI-30 SC2DP1 s koordinátorem zavírání</t>
  </si>
  <si>
    <t>Dveře do budovy C gymnázia a do Jazykového a kulturního centra</t>
  </si>
  <si>
    <t>301</t>
  </si>
  <si>
    <t>761A9201</t>
  </si>
  <si>
    <t>Parapetní vnitřní deska šířky do 30 cm</t>
  </si>
  <si>
    <t>1402277921</t>
  </si>
  <si>
    <t>Vnitřní parapet šířky 250 mm délky 1800 mm</t>
  </si>
  <si>
    <t>14*1,8</t>
  </si>
  <si>
    <t>302</t>
  </si>
  <si>
    <t>761-Rx001</t>
  </si>
  <si>
    <t>D+M Prosklená exteriérová stěna 5625x2250 mm, REW-15, s dveřmi jednokřídlovými č. 16 - 900x1970 mm</t>
  </si>
  <si>
    <t>682537279</t>
  </si>
  <si>
    <t>Prosklená exteriérová stěna - 2NP vstup na terasu</t>
  </si>
  <si>
    <t>5,625*2,25</t>
  </si>
  <si>
    <t>303</t>
  </si>
  <si>
    <t>761-Rx002</t>
  </si>
  <si>
    <t>D+M Prosklená interiérová stěna 2400x2585 mm, EW-30C2DP1 s koordinátorem otvírání, s dveřmi dvoukřídlovými č. 14 - 1450x1970 mm</t>
  </si>
  <si>
    <t>1509839456</t>
  </si>
  <si>
    <t>Dveře spojující budovy C a D na novém schodišti</t>
  </si>
  <si>
    <t>2,4*2,585</t>
  </si>
  <si>
    <t>304</t>
  </si>
  <si>
    <t>998761202</t>
  </si>
  <si>
    <t>Přesun hmot procentní pro konstrukce prosvětlovací v objektech v přes 6 do 12 m</t>
  </si>
  <si>
    <t>2061682345</t>
  </si>
  <si>
    <t>762</t>
  </si>
  <si>
    <t>Konstrukce tesařské</t>
  </si>
  <si>
    <t>305</t>
  </si>
  <si>
    <t>762331811</t>
  </si>
  <si>
    <t>Demontáž vázaných kcí krovů z hranolů průřezové plochy do 120 cm2</t>
  </si>
  <si>
    <t>-2130005528</t>
  </si>
  <si>
    <t>Odstranění nosných hranolů 60x80 mm připevněných k původní atice</t>
  </si>
  <si>
    <t>4,65</t>
  </si>
  <si>
    <t>306</t>
  </si>
  <si>
    <t>762332141</t>
  </si>
  <si>
    <t>Montáž vázaných kcí krovů pravidelných z hraněného řeziva plochy do 120 cm2 s ocelovými spojkami</t>
  </si>
  <si>
    <t>828719681</t>
  </si>
  <si>
    <t>Vaznice 100x100 mm</t>
  </si>
  <si>
    <t>24,6*2</t>
  </si>
  <si>
    <t>307</t>
  </si>
  <si>
    <t>60512125</t>
  </si>
  <si>
    <t>hranol stavební řezivo průřezu do 120cm2 do dl 6m</t>
  </si>
  <si>
    <t>1917649981</t>
  </si>
  <si>
    <t>24,6*2*0,1*0,1</t>
  </si>
  <si>
    <t>0,492*1,05 'Přepočtené koeficientem množství</t>
  </si>
  <si>
    <t>308</t>
  </si>
  <si>
    <t>762332142</t>
  </si>
  <si>
    <t>Montáž vázaných kcí krovů pravidelných z hraněného řeziva plochy do 224 cm2 s ocelovými spojkami</t>
  </si>
  <si>
    <t>-81312156</t>
  </si>
  <si>
    <t>Krokev 100x160 mm</t>
  </si>
  <si>
    <t>4,2*25+9,8*6</t>
  </si>
  <si>
    <t>Pozednice 100x150 mm kotvena do obvodové zdi z boku</t>
  </si>
  <si>
    <t>30,5*1</t>
  </si>
  <si>
    <t>309</t>
  </si>
  <si>
    <t>60512130</t>
  </si>
  <si>
    <t>hranol stavební řezivo průřezu do 224cm2 do dl 6m</t>
  </si>
  <si>
    <t>1973467129</t>
  </si>
  <si>
    <t>4,2*25*0,1*0,16+9,8*6*0,1*0,16</t>
  </si>
  <si>
    <t>Vaznice 100x150 mm</t>
  </si>
  <si>
    <t>30,5*1*0,15*0,1</t>
  </si>
  <si>
    <t>3,079*1,05 'Přepočtené koeficientem množství</t>
  </si>
  <si>
    <t>310</t>
  </si>
  <si>
    <t>762332144</t>
  </si>
  <si>
    <t>Montáž vázaných kcí krovů pravidelných z hraněného řeziva plochy do 450 cm2 s ocelovými spojkami</t>
  </si>
  <si>
    <t>1460050029</t>
  </si>
  <si>
    <t>Pozednice 150x200 mm přichycena pásky ke zdivu (ŽB věnci)</t>
  </si>
  <si>
    <t>24,6*1</t>
  </si>
  <si>
    <t>311</t>
  </si>
  <si>
    <t>60512140</t>
  </si>
  <si>
    <t>hranol stavební řezivo průřezu do 450cm2 do dl 6m</t>
  </si>
  <si>
    <t>1962170131</t>
  </si>
  <si>
    <t>24,6*1*0,15*0,2</t>
  </si>
  <si>
    <t>0,738*1,05 'Přepočtené koeficientem množství</t>
  </si>
  <si>
    <t>312</t>
  </si>
  <si>
    <t>762341210</t>
  </si>
  <si>
    <t>Montáž bednění střech rovných a šikmých sklonu do 60° z hrubých prken na sraz</t>
  </si>
  <si>
    <t>-1191295979</t>
  </si>
  <si>
    <t>Nová plochá střecha - Dřevěné bednění, tl. 24 mm</t>
  </si>
  <si>
    <t>313</t>
  </si>
  <si>
    <t>60515111</t>
  </si>
  <si>
    <t>řezivo jehličnaté boční prkno 20-30mm</t>
  </si>
  <si>
    <t>1743594458</t>
  </si>
  <si>
    <t>150,859*0,024</t>
  </si>
  <si>
    <t>3,621*1,05 'Přepočtené koeficientem množství</t>
  </si>
  <si>
    <t>314</t>
  </si>
  <si>
    <t>762341811</t>
  </si>
  <si>
    <t>Demontáž bednění střech z prken</t>
  </si>
  <si>
    <t>1221204506</t>
  </si>
  <si>
    <t>Odstranění dřevěného bednění tl. 24 mm</t>
  </si>
  <si>
    <t>4,65*0,65</t>
  </si>
  <si>
    <t>315</t>
  </si>
  <si>
    <t>762395000</t>
  </si>
  <si>
    <t>Spojovací prostředky krovů, bednění, laťování, nadstřešních konstrukcí</t>
  </si>
  <si>
    <t>1996876895</t>
  </si>
  <si>
    <t>4,59+3,621</t>
  </si>
  <si>
    <t>316</t>
  </si>
  <si>
    <t>762431036</t>
  </si>
  <si>
    <t>Obložení stěn z desek OSB tl 22 mm broušených na pero a drážku přibíjených</t>
  </si>
  <si>
    <t>-46487763</t>
  </si>
  <si>
    <t>OSB desky tl. 24 mm</t>
  </si>
  <si>
    <t>317</t>
  </si>
  <si>
    <t>998762202</t>
  </si>
  <si>
    <t>Přesun hmot procentní pro kce tesařské v objektech v do 12 m</t>
  </si>
  <si>
    <t>649245213</t>
  </si>
  <si>
    <t>763</t>
  </si>
  <si>
    <t>Konstrukce suché výstavby</t>
  </si>
  <si>
    <t>318</t>
  </si>
  <si>
    <t>763121415</t>
  </si>
  <si>
    <t>SDK stěna předsazená profil CW+UW 100 deska 1xA 12,5 bez izolace EI 15</t>
  </si>
  <si>
    <t>1674889374</t>
  </si>
  <si>
    <t>Sádrokartonové obložení</t>
  </si>
  <si>
    <t>Nosný rošt</t>
  </si>
  <si>
    <t>1,3*24,5</t>
  </si>
  <si>
    <t>319</t>
  </si>
  <si>
    <t>763121714</t>
  </si>
  <si>
    <t>SDK stěna předsazená základní penetrační nátěr</t>
  </si>
  <si>
    <t>277797892</t>
  </si>
  <si>
    <t>320</t>
  </si>
  <si>
    <t>763131411</t>
  </si>
  <si>
    <t>SDK podhled desky 1xA 12,5 bez izolace dvouvrstvá spodní kce profil CD+UD</t>
  </si>
  <si>
    <t>-1781381473</t>
  </si>
  <si>
    <t>SDK podhled na nosném kovovém roštu</t>
  </si>
  <si>
    <t>Nová plochá střecha - SDK podhled na nosném kovovém roštu</t>
  </si>
  <si>
    <t>114,73+(1,15+1,25+1,8*6+1,4+1,25+2,685+2,8)*0,8+0,5*0,55*12+5,625*4,475-0,9*1,2*18</t>
  </si>
  <si>
    <t>snížený SDk podhled v 1NP toalety</t>
  </si>
  <si>
    <t>4,37+3,63+6,22</t>
  </si>
  <si>
    <t>321</t>
  </si>
  <si>
    <t>763131714</t>
  </si>
  <si>
    <t>SDK podhled základní penetrační nátěr</t>
  </si>
  <si>
    <t>-1086273328</t>
  </si>
  <si>
    <t>322</t>
  </si>
  <si>
    <t>763164751</t>
  </si>
  <si>
    <t>SDK obklad kcí uzavřeného tvaru š přes 1,6 m desky 1xA 12,5</t>
  </si>
  <si>
    <t>-1613097886</t>
  </si>
  <si>
    <t>SDK špalety u střešních oken</t>
  </si>
  <si>
    <t>Nová plochá střecha - SDK špalety u střešních oken</t>
  </si>
  <si>
    <t>(0,9+1,2+0,9+1,2)*18*0,4</t>
  </si>
  <si>
    <t>323</t>
  </si>
  <si>
    <t>998763402</t>
  </si>
  <si>
    <t>Přesun hmot procentní pro sádrokartonové konstrukce v objektech v do 12 m</t>
  </si>
  <si>
    <t>-120511956</t>
  </si>
  <si>
    <t>764</t>
  </si>
  <si>
    <t>Konstrukce klempířské</t>
  </si>
  <si>
    <t>324</t>
  </si>
  <si>
    <t>764002841</t>
  </si>
  <si>
    <t>Demontáž oplechování horních ploch zdí a nadezdívek do suti</t>
  </si>
  <si>
    <t>1883317299</t>
  </si>
  <si>
    <t>Odstranění měděného oplechování RŠ 650 mm</t>
  </si>
  <si>
    <t>325</t>
  </si>
  <si>
    <t>764231405-R</t>
  </si>
  <si>
    <t>Větrací mřížka (perforovaný plech)</t>
  </si>
  <si>
    <t>-407693387</t>
  </si>
  <si>
    <t>24+5,625</t>
  </si>
  <si>
    <t>326</t>
  </si>
  <si>
    <t>7642-Rkr002</t>
  </si>
  <si>
    <t>Cu Oplechování střechy RŠ 1100 mm</t>
  </si>
  <si>
    <t>741721414</t>
  </si>
  <si>
    <t>327</t>
  </si>
  <si>
    <t>764531404</t>
  </si>
  <si>
    <t>Žlab podokapní půlkruhový z Cu plechu rš 330 mm</t>
  </si>
  <si>
    <t>822204176</t>
  </si>
  <si>
    <t>Cu okapní žlab DN 150</t>
  </si>
  <si>
    <t>30+24+5,625</t>
  </si>
  <si>
    <t>328</t>
  </si>
  <si>
    <t>764538424</t>
  </si>
  <si>
    <t>Svody kruhové včetně objímek, kolen, odskoků z Cu plechu průměru 150 mm</t>
  </si>
  <si>
    <t>-417213342</t>
  </si>
  <si>
    <t>Cu svod DN 150</t>
  </si>
  <si>
    <t>7,5+7,5+7,5</t>
  </si>
  <si>
    <t>329</t>
  </si>
  <si>
    <t>998764202</t>
  </si>
  <si>
    <t>Přesun hmot procentní pro konstrukce klempířské v objektech v do 12 m</t>
  </si>
  <si>
    <t>526599606</t>
  </si>
  <si>
    <t>766</t>
  </si>
  <si>
    <t>Konstrukce truhlářské</t>
  </si>
  <si>
    <t>330</t>
  </si>
  <si>
    <t>766-R01</t>
  </si>
  <si>
    <t>Vnější difúzní okenní páska - ostění</t>
  </si>
  <si>
    <t>649904504</t>
  </si>
  <si>
    <t>Těsnící pásky - vnitřní</t>
  </si>
  <si>
    <t>(1,8+2+2+1,8)*6+(1,8+2,6+2,6+1,8)*2+(1,8+1,25+1,25+1,8)*6</t>
  </si>
  <si>
    <t>331</t>
  </si>
  <si>
    <t>766-R02</t>
  </si>
  <si>
    <t>Vnitřní parotěsná okenní páska - ostění</t>
  </si>
  <si>
    <t>-34135993</t>
  </si>
  <si>
    <t>332</t>
  </si>
  <si>
    <t>766-Rx001</t>
  </si>
  <si>
    <t>Obložení schodiště dřevem - stupnice a podstupnice - včetně povrchové úpravy</t>
  </si>
  <si>
    <t>-1792417814</t>
  </si>
  <si>
    <t>Stupnice schodišť - DŘEVO</t>
  </si>
  <si>
    <t>Nové shodiště na chodbě</t>
  </si>
  <si>
    <t>0,26*1,2*20</t>
  </si>
  <si>
    <t>Podstupnice schodišť - DŘEVO</t>
  </si>
  <si>
    <t>0,185*1,2*20</t>
  </si>
  <si>
    <t>333</t>
  </si>
  <si>
    <t>766-Rx002</t>
  </si>
  <si>
    <t>Obložení schodiště dřevem - schodišťový soklík -  včetně povrchové úpravy</t>
  </si>
  <si>
    <t>-660611129</t>
  </si>
  <si>
    <t>Sokl schodiště - dřevěná lišta</t>
  </si>
  <si>
    <t>(0,26+0,185)*2*20</t>
  </si>
  <si>
    <t>334</t>
  </si>
  <si>
    <t>998766202</t>
  </si>
  <si>
    <t>Přesun hmot procentní pro konstrukce truhlářské v objektech v do 12 m</t>
  </si>
  <si>
    <t>149000085</t>
  </si>
  <si>
    <t>767</t>
  </si>
  <si>
    <t>Konstrukce zámečnické</t>
  </si>
  <si>
    <t>335</t>
  </si>
  <si>
    <t>767316311</t>
  </si>
  <si>
    <t>Montáž střešního bodového světlíku přes 1 do 1,5 m2</t>
  </si>
  <si>
    <t>158518141</t>
  </si>
  <si>
    <t>Světlík 900x1200 mm včetně oplechování - S ELEKTRICKÝM POHONEM</t>
  </si>
  <si>
    <t>336</t>
  </si>
  <si>
    <t>56245353</t>
  </si>
  <si>
    <t>světlík bodový 0,9x1,2m s elektrickým pohonem</t>
  </si>
  <si>
    <t>1730265787</t>
  </si>
  <si>
    <t>337</t>
  </si>
  <si>
    <t>767A2003</t>
  </si>
  <si>
    <t>Zámečnické zábradlí z trubek</t>
  </si>
  <si>
    <t>-307025670</t>
  </si>
  <si>
    <t>Zábradlí schodiště výšky 1100 mm</t>
  </si>
  <si>
    <t xml:space="preserve">3,12+1,3+3,8+2,3 </t>
  </si>
  <si>
    <t>Schodiště v učebně 2NP</t>
  </si>
  <si>
    <t>2,5+1,2</t>
  </si>
  <si>
    <t>338</t>
  </si>
  <si>
    <t>767A2103-R</t>
  </si>
  <si>
    <t>Zámečnické zábradlí - systémové</t>
  </si>
  <si>
    <t>-1736669161</t>
  </si>
  <si>
    <t>Systémové zábradlí k oknům vysoké 1000 mm</t>
  </si>
  <si>
    <t>339</t>
  </si>
  <si>
    <t>767A9003</t>
  </si>
  <si>
    <t>Montáž, výroba a osazení atypických zámečnických konstrukcí hmotnosti přes 10 do 20 kg</t>
  </si>
  <si>
    <t>1246143239</t>
  </si>
  <si>
    <t>Roznášecí ocelový plech tl. 15 cm pro uložení ocelových překladů</t>
  </si>
  <si>
    <t>0,7*0,25*2*120</t>
  </si>
  <si>
    <t>340</t>
  </si>
  <si>
    <t>767A9006</t>
  </si>
  <si>
    <t>Montáž, výroba a osazení atypických zámečnických konstrukcí hmotnosti přes 500 kg</t>
  </si>
  <si>
    <t>-54914536</t>
  </si>
  <si>
    <t>Ocelový vodorovný nosník HEB 200</t>
  </si>
  <si>
    <t>61,3*6,1*5+61,3*2,4*1</t>
  </si>
  <si>
    <t>341</t>
  </si>
  <si>
    <t>767-Rx001</t>
  </si>
  <si>
    <t>D+M Madlo na zdi schodiště</t>
  </si>
  <si>
    <t>218112918</t>
  </si>
  <si>
    <t>2,3+3,8</t>
  </si>
  <si>
    <t>342</t>
  </si>
  <si>
    <t>767-Rx002</t>
  </si>
  <si>
    <t>D+M Podkonstrukce včetně oplechování pro světlíky</t>
  </si>
  <si>
    <t>306704167</t>
  </si>
  <si>
    <t>343</t>
  </si>
  <si>
    <t>998767202</t>
  </si>
  <si>
    <t>Přesun hmot procentní pro zámečnické konstrukce v objektech v do 12 m</t>
  </si>
  <si>
    <t>-1048154653</t>
  </si>
  <si>
    <t>771</t>
  </si>
  <si>
    <t>Podlahy z dlaždic</t>
  </si>
  <si>
    <t>344</t>
  </si>
  <si>
    <t>771111011</t>
  </si>
  <si>
    <t>Vysátí podkladu před pokládkou dlažby</t>
  </si>
  <si>
    <t>-812599477</t>
  </si>
  <si>
    <t>345</t>
  </si>
  <si>
    <t>771121011</t>
  </si>
  <si>
    <t>Nátěr penetrační na podlahu</t>
  </si>
  <si>
    <t>-1492513803</t>
  </si>
  <si>
    <t>346</t>
  </si>
  <si>
    <t>771471810</t>
  </si>
  <si>
    <t>Demontáž soklíků z dlaždic keramických kladených do malty rovných</t>
  </si>
  <si>
    <t>1162889781</t>
  </si>
  <si>
    <t>Bourání keramických soklíků výšky 100 mm</t>
  </si>
  <si>
    <t>29,7-0,8-3-1,75-1,75</t>
  </si>
  <si>
    <t>347</t>
  </si>
  <si>
    <t>771474113</t>
  </si>
  <si>
    <t>Montáž soklů z dlaždic keramických rovných flexibilní lepidlo v do 120 mm</t>
  </si>
  <si>
    <t>458339217</t>
  </si>
  <si>
    <t>Keramický sokl v. 100 mm</t>
  </si>
  <si>
    <t>Chodba</t>
  </si>
  <si>
    <t xml:space="preserve">29,7-0,9-0,7-0,7-3-1,75-1,75 </t>
  </si>
  <si>
    <t>20,2-0,9-1,2</t>
  </si>
  <si>
    <t>348</t>
  </si>
  <si>
    <t>59761009</t>
  </si>
  <si>
    <t>sokl-dlažba keramická slinutá hladká do interiéru i exteriéru 600x100mm</t>
  </si>
  <si>
    <t>188429122</t>
  </si>
  <si>
    <t>39/0,6*1,1</t>
  </si>
  <si>
    <t>71,5*1,05 'Přepočtené koeficientem množství</t>
  </si>
  <si>
    <t>349</t>
  </si>
  <si>
    <t>771571810</t>
  </si>
  <si>
    <t>Demontáž podlah z dlaždic keramických kladených do malty</t>
  </si>
  <si>
    <t>1610945466</t>
  </si>
  <si>
    <t>Odstranění stávající keramické dlažby</t>
  </si>
  <si>
    <t>350</t>
  </si>
  <si>
    <t>771574115</t>
  </si>
  <si>
    <t>Montáž podlah keramických hladkých lepených flexibilním lepidlem do 25 ks/m2</t>
  </si>
  <si>
    <t>1761641941</t>
  </si>
  <si>
    <t>Nová podlaha - Keramická dlažba na lepidle, tl. 10 mm</t>
  </si>
  <si>
    <t>toalety+úklid</t>
  </si>
  <si>
    <t>36,020</t>
  </si>
  <si>
    <t>351</t>
  </si>
  <si>
    <t>59761432</t>
  </si>
  <si>
    <t>dlažba keramická - specifikace dle výběru investora</t>
  </si>
  <si>
    <t>-794763373</t>
  </si>
  <si>
    <t>67,77*1,05 'Přepočtené koeficientem množství</t>
  </si>
  <si>
    <t>352</t>
  </si>
  <si>
    <t>998771202</t>
  </si>
  <si>
    <t>Přesun hmot procentní pro podlahy z dlaždic v objektech v do 12 m</t>
  </si>
  <si>
    <t>-414169353</t>
  </si>
  <si>
    <t>776</t>
  </si>
  <si>
    <t>Podlahy povlakové</t>
  </si>
  <si>
    <t>353</t>
  </si>
  <si>
    <t>776111311</t>
  </si>
  <si>
    <t>Vysátí podkladu povlakových podlah</t>
  </si>
  <si>
    <t>-1530988730</t>
  </si>
  <si>
    <t>354</t>
  </si>
  <si>
    <t>776121321</t>
  </si>
  <si>
    <t>Vodou ředitelná penetrace savého podkladu povlakových podlah neředěná</t>
  </si>
  <si>
    <t>1248405377</t>
  </si>
  <si>
    <t>355</t>
  </si>
  <si>
    <t>776221111</t>
  </si>
  <si>
    <t>Lepení pásů z PVC standardním lepidlem</t>
  </si>
  <si>
    <t>1544314900</t>
  </si>
  <si>
    <t>Zátěžové PVC na lepidlo</t>
  </si>
  <si>
    <t>114,73+(1,15+1,25+1,8*6+1,4+1,25+2,685+2,8)*0,8+0,5*0,55*12</t>
  </si>
  <si>
    <t>356</t>
  </si>
  <si>
    <t>776321111</t>
  </si>
  <si>
    <t>Montáž podlahovin z PVC na stupnice šířky do 300 mm</t>
  </si>
  <si>
    <t>-849754664</t>
  </si>
  <si>
    <t>Stupnice schodišť - PVC</t>
  </si>
  <si>
    <t>1,6*4</t>
  </si>
  <si>
    <t>357</t>
  </si>
  <si>
    <t>776321211</t>
  </si>
  <si>
    <t>Montáž podlahovin z PVC na podstupnice výšky do 200 mm</t>
  </si>
  <si>
    <t>16442730</t>
  </si>
  <si>
    <t>Podstupnice schodišť - PVC</t>
  </si>
  <si>
    <t>358</t>
  </si>
  <si>
    <t>28411011</t>
  </si>
  <si>
    <t>PVC heterogenní zátěžová</t>
  </si>
  <si>
    <t>1679016668</t>
  </si>
  <si>
    <t>0,26*1,6*4</t>
  </si>
  <si>
    <t xml:space="preserve">0,2*1,6*4 </t>
  </si>
  <si>
    <t>138,042*1,1 'Přepočtené koeficientem množství</t>
  </si>
  <si>
    <t>359</t>
  </si>
  <si>
    <t>776421111</t>
  </si>
  <si>
    <t>Montáž obvodových lišt lepením</t>
  </si>
  <si>
    <t>1132255598</t>
  </si>
  <si>
    <t>Sokl - PVC podlaha</t>
  </si>
  <si>
    <t>97,8-0,9</t>
  </si>
  <si>
    <t>360</t>
  </si>
  <si>
    <t>28411009</t>
  </si>
  <si>
    <t>lišta soklová PVC 18x80mm</t>
  </si>
  <si>
    <t>1336580101</t>
  </si>
  <si>
    <t>96,9*1,02 'Přepočtené koeficientem množství</t>
  </si>
  <si>
    <t>361</t>
  </si>
  <si>
    <t>776431111</t>
  </si>
  <si>
    <t>Montáž schodišťových hran lepených</t>
  </si>
  <si>
    <t>281577838</t>
  </si>
  <si>
    <t>Schodišťové hrany (hrany stupňů) - PVC</t>
  </si>
  <si>
    <t>4*1,6+1,5+1,5+4*0,2*2</t>
  </si>
  <si>
    <t>362</t>
  </si>
  <si>
    <t>28342164</t>
  </si>
  <si>
    <t>hrana schodová s lemovým ukončením z PVC 28x40x5,5mm</t>
  </si>
  <si>
    <t>483303140</t>
  </si>
  <si>
    <t>11*1,1 'Přepočtené koeficientem množství</t>
  </si>
  <si>
    <t>363</t>
  </si>
  <si>
    <t>998776202</t>
  </si>
  <si>
    <t>Přesun hmot procentní pro podlahy povlakové v objektech v do 12 m</t>
  </si>
  <si>
    <t>1327072323</t>
  </si>
  <si>
    <t>781</t>
  </si>
  <si>
    <t>Dokončovací práce - obklady</t>
  </si>
  <si>
    <t>364</t>
  </si>
  <si>
    <t>781111011</t>
  </si>
  <si>
    <t>Ometení (oprášení) stěny při přípravě podkladu</t>
  </si>
  <si>
    <t>304523946</t>
  </si>
  <si>
    <t>365</t>
  </si>
  <si>
    <t>781121011</t>
  </si>
  <si>
    <t>Nátěr penetrační na stěnu</t>
  </si>
  <si>
    <t>112541955</t>
  </si>
  <si>
    <t>366</t>
  </si>
  <si>
    <t>781474115</t>
  </si>
  <si>
    <t>Montáž obkladů vnitřních keramických hladkých do 25 ks/m2 lepených flexibilním lepidlem</t>
  </si>
  <si>
    <t>-643944532</t>
  </si>
  <si>
    <t>Keramický obklad dle výběru investora</t>
  </si>
  <si>
    <t>1NP sociální zařízení</t>
  </si>
  <si>
    <t>(8,4+7,7+5,3+5,3+6,5)*2,2-0,7*1,97*4-0,9*1,97</t>
  </si>
  <si>
    <t>367</t>
  </si>
  <si>
    <t>59761704</t>
  </si>
  <si>
    <t>obklad keramický nemrazuvzdorný povrch hladký/lesklý tl do 10mm přes 22 do 25ks/m2</t>
  </si>
  <si>
    <t>800283605</t>
  </si>
  <si>
    <t>65,751*1,1 'Přepočtené koeficientem množství</t>
  </si>
  <si>
    <t>368</t>
  </si>
  <si>
    <t>781492251</t>
  </si>
  <si>
    <t>Montáž profilů ukončovacích lepených flexibilním cementovým lepidlem</t>
  </si>
  <si>
    <t>-31343704</t>
  </si>
  <si>
    <t>Ukončení obkladu - fabionek</t>
  </si>
  <si>
    <t xml:space="preserve">8,4+7,7+5,3+5,3+6,5-0,7*4-0,9 </t>
  </si>
  <si>
    <t>Lišta kolem dveří</t>
  </si>
  <si>
    <t>(2+1+2)*5</t>
  </si>
  <si>
    <t>369</t>
  </si>
  <si>
    <t>19416008</t>
  </si>
  <si>
    <t>lišta ukončovací hliníková 10mm</t>
  </si>
  <si>
    <t>-1925263246</t>
  </si>
  <si>
    <t>54,5*1,1 'Přepočtené koeficientem množství</t>
  </si>
  <si>
    <t>370</t>
  </si>
  <si>
    <t>781495115</t>
  </si>
  <si>
    <t>Spárování vnitřních obkladů silikonem</t>
  </si>
  <si>
    <t>-689300233</t>
  </si>
  <si>
    <t>8,4+4*2,2+7,7+4*2,2+5,3+4*2,2+5,3+4*2,2+6,5+4*2,2</t>
  </si>
  <si>
    <t>371</t>
  </si>
  <si>
    <t>998781202</t>
  </si>
  <si>
    <t>Přesun hmot procentní pro obklady keramické v objektech v do 12 m</t>
  </si>
  <si>
    <t>-658010706</t>
  </si>
  <si>
    <t>783</t>
  </si>
  <si>
    <t>Dokončovací práce - nátěry</t>
  </si>
  <si>
    <t>372</t>
  </si>
  <si>
    <t>783201403</t>
  </si>
  <si>
    <t>Oprášení tesařských konstrukcí před provedením nátěru</t>
  </si>
  <si>
    <t>1987117504</t>
  </si>
  <si>
    <t>373</t>
  </si>
  <si>
    <t>783213021</t>
  </si>
  <si>
    <t>Napouštěcí dvojnásobný syntetický biodní nátěr tesařských prvků nezabudovaných do konstrukce</t>
  </si>
  <si>
    <t>1286585685</t>
  </si>
  <si>
    <t>Nátěr dřevěných konstrukcí</t>
  </si>
  <si>
    <t xml:space="preserve">(0,1+0,16+0,1+0,16)*(4,2*25+9,8*6)*1,05 </t>
  </si>
  <si>
    <t xml:space="preserve">(0,15+0,2+0,15+0,2)*24,6*1,05 </t>
  </si>
  <si>
    <t xml:space="preserve">(0,1*4)*(24,6*2) </t>
  </si>
  <si>
    <t>(0,1+0,15+0,1+0,15)*30,5*1,05</t>
  </si>
  <si>
    <t>374</t>
  </si>
  <si>
    <t>783301313</t>
  </si>
  <si>
    <t>Odmaštění zámečnických konstrukcí ředidlovým odmašťovačem</t>
  </si>
  <si>
    <t>-1659506426</t>
  </si>
  <si>
    <t>Nátěr ocelových konstrukcí</t>
  </si>
  <si>
    <t>1,15*6,1*5+1,15*2,4*1</t>
  </si>
  <si>
    <t>375</t>
  </si>
  <si>
    <t>783314101</t>
  </si>
  <si>
    <t>Základní jednonásobný syntetický nátěr zámečnických konstrukcí</t>
  </si>
  <si>
    <t>-1981119414</t>
  </si>
  <si>
    <t>376</t>
  </si>
  <si>
    <t>783317101</t>
  </si>
  <si>
    <t>Krycí jednonásobný syntetický standardní nátěr zámečnických konstrukcí</t>
  </si>
  <si>
    <t>138899776</t>
  </si>
  <si>
    <t>784</t>
  </si>
  <si>
    <t>Dokončovací práce - malby a tapety</t>
  </si>
  <si>
    <t>377</t>
  </si>
  <si>
    <t>784111001</t>
  </si>
  <si>
    <t>Oprášení (ometení ) podkladu v místnostech výšky do 3,80 m</t>
  </si>
  <si>
    <t>-1856133731</t>
  </si>
  <si>
    <t>378</t>
  </si>
  <si>
    <t>784181101</t>
  </si>
  <si>
    <t>Základní akrylátová jednonásobná penetrace podkladu v místnostech výšky do 3,80m</t>
  </si>
  <si>
    <t>-858191544</t>
  </si>
  <si>
    <t>379</t>
  </si>
  <si>
    <t>784211101</t>
  </si>
  <si>
    <t>Dvojnásobné bílé malby ze směsí za mokra výborně otěruvzdorných v místnostech výšky do 3,80 m</t>
  </si>
  <si>
    <t>15532212</t>
  </si>
  <si>
    <t>Výmalba dle výběru investora</t>
  </si>
  <si>
    <t>(4,475+5,625+4,475+5,625)*3-0,9*1,97-5,625*2,25</t>
  </si>
  <si>
    <t>ostění a nadpraží</t>
  </si>
  <si>
    <t xml:space="preserve">0,22*(1,8+2+2)*6+0,22*(1,8+2,6+2,6)*2+0,22*(1,8+1,25+1,25)*6 </t>
  </si>
  <si>
    <t>strop 1 NP</t>
  </si>
  <si>
    <t xml:space="preserve">14,22+36,02 </t>
  </si>
  <si>
    <t>SDK podhled 2 NP</t>
  </si>
  <si>
    <t xml:space="preserve">185,29 </t>
  </si>
  <si>
    <t>SDK obložení 2NP</t>
  </si>
  <si>
    <t xml:space="preserve">31,85 </t>
  </si>
  <si>
    <t xml:space="preserve">1+1 </t>
  </si>
  <si>
    <t>-65,75</t>
  </si>
  <si>
    <t>VRN</t>
  </si>
  <si>
    <t>Vedlejší rozpočtové náklady</t>
  </si>
  <si>
    <t>VRN3</t>
  </si>
  <si>
    <t>VRN a ostatní náklady</t>
  </si>
  <si>
    <t>380</t>
  </si>
  <si>
    <t>000-R</t>
  </si>
  <si>
    <t>Vedlejší a ostatní rozpočtové náklady (zařízení staveniště, průzkumy, uzemní vlivy, revize, posudky, spotřeba energií, čištění komunikace, zakrytí konstrukcí před znečištěním a poškozením, BOZP, projektová dokumentace apod.)</t>
  </si>
  <si>
    <t>-1792296266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</si>
</sst>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B3" sqref="B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98" t="s">
        <v>5</v>
      </c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4" t="s">
        <v>14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R5" s="19"/>
      <c r="BE5" s="181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6" t="s">
        <v>17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R6" s="19"/>
      <c r="BE6" s="182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2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2"/>
      <c r="BS8" s="16" t="s">
        <v>6</v>
      </c>
    </row>
    <row r="9" spans="1:74" ht="14.45" customHeight="1">
      <c r="B9" s="19"/>
      <c r="AR9" s="19"/>
      <c r="BE9" s="182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2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1</v>
      </c>
      <c r="AR11" s="19"/>
      <c r="BE11" s="182"/>
      <c r="BS11" s="16" t="s">
        <v>6</v>
      </c>
    </row>
    <row r="12" spans="1:74" ht="6.95" customHeight="1">
      <c r="B12" s="19"/>
      <c r="AR12" s="19"/>
      <c r="BE12" s="182"/>
      <c r="BS12" s="16" t="s">
        <v>6</v>
      </c>
    </row>
    <row r="13" spans="1:74" ht="12" customHeight="1">
      <c r="B13" s="19"/>
      <c r="D13" s="26" t="s">
        <v>29</v>
      </c>
      <c r="AK13" s="26" t="s">
        <v>25</v>
      </c>
      <c r="AN13" s="28" t="s">
        <v>30</v>
      </c>
      <c r="AR13" s="19"/>
      <c r="BE13" s="182"/>
      <c r="BS13" s="16" t="s">
        <v>6</v>
      </c>
    </row>
    <row r="14" spans="1:74" ht="12.75">
      <c r="B14" s="19"/>
      <c r="E14" s="187" t="s">
        <v>30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6" t="s">
        <v>28</v>
      </c>
      <c r="AN14" s="28" t="s">
        <v>30</v>
      </c>
      <c r="AR14" s="19"/>
      <c r="BE14" s="182"/>
      <c r="BS14" s="16" t="s">
        <v>6</v>
      </c>
    </row>
    <row r="15" spans="1:74" ht="6.95" customHeight="1">
      <c r="B15" s="19"/>
      <c r="AR15" s="19"/>
      <c r="BE15" s="182"/>
      <c r="BS15" s="16" t="s">
        <v>3</v>
      </c>
    </row>
    <row r="16" spans="1:74" ht="12" customHeight="1">
      <c r="B16" s="19"/>
      <c r="D16" s="26" t="s">
        <v>31</v>
      </c>
      <c r="AK16" s="26" t="s">
        <v>25</v>
      </c>
      <c r="AN16" s="24" t="s">
        <v>1</v>
      </c>
      <c r="AR16" s="19"/>
      <c r="BE16" s="182"/>
      <c r="BS16" s="16" t="s">
        <v>3</v>
      </c>
    </row>
    <row r="17" spans="2:71" ht="18.399999999999999" customHeight="1">
      <c r="B17" s="19"/>
      <c r="E17" s="24" t="s">
        <v>21</v>
      </c>
      <c r="AK17" s="26" t="s">
        <v>28</v>
      </c>
      <c r="AN17" s="24" t="s">
        <v>1</v>
      </c>
      <c r="AR17" s="19"/>
      <c r="BE17" s="182"/>
      <c r="BS17" s="16" t="s">
        <v>32</v>
      </c>
    </row>
    <row r="18" spans="2:71" ht="6.95" customHeight="1">
      <c r="B18" s="19"/>
      <c r="AR18" s="19"/>
      <c r="BE18" s="182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2"/>
      <c r="BS19" s="16" t="s">
        <v>6</v>
      </c>
    </row>
    <row r="20" spans="2:71" ht="18.399999999999999" customHeight="1">
      <c r="B20" s="19"/>
      <c r="E20" s="24" t="s">
        <v>21</v>
      </c>
      <c r="AK20" s="26" t="s">
        <v>28</v>
      </c>
      <c r="AN20" s="24" t="s">
        <v>1</v>
      </c>
      <c r="AR20" s="19"/>
      <c r="BE20" s="182"/>
      <c r="BS20" s="16" t="s">
        <v>32</v>
      </c>
    </row>
    <row r="21" spans="2:71" ht="6.95" customHeight="1">
      <c r="B21" s="19"/>
      <c r="AR21" s="19"/>
      <c r="BE21" s="182"/>
    </row>
    <row r="22" spans="2:71" ht="12" customHeight="1">
      <c r="B22" s="19"/>
      <c r="D22" s="26" t="s">
        <v>34</v>
      </c>
      <c r="AR22" s="19"/>
      <c r="BE22" s="182"/>
    </row>
    <row r="23" spans="2:71" ht="16.5" customHeight="1">
      <c r="B23" s="19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9"/>
      <c r="BE23" s="182"/>
    </row>
    <row r="24" spans="2:71" ht="6.95" customHeight="1">
      <c r="B24" s="19"/>
      <c r="AR24" s="19"/>
      <c r="BE24" s="18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2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0">
        <f>ROUND(AG94,2)</f>
        <v>0</v>
      </c>
      <c r="AL26" s="191"/>
      <c r="AM26" s="191"/>
      <c r="AN26" s="191"/>
      <c r="AO26" s="191"/>
      <c r="AR26" s="31"/>
      <c r="BE26" s="182"/>
    </row>
    <row r="27" spans="2:71" s="1" customFormat="1" ht="6.95" customHeight="1">
      <c r="B27" s="31"/>
      <c r="AR27" s="31"/>
      <c r="BE27" s="182"/>
    </row>
    <row r="28" spans="2:71" s="1" customFormat="1" ht="12.75">
      <c r="B28" s="31"/>
      <c r="L28" s="192" t="s">
        <v>36</v>
      </c>
      <c r="M28" s="192"/>
      <c r="N28" s="192"/>
      <c r="O28" s="192"/>
      <c r="P28" s="192"/>
      <c r="W28" s="192" t="s">
        <v>37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38</v>
      </c>
      <c r="AL28" s="192"/>
      <c r="AM28" s="192"/>
      <c r="AN28" s="192"/>
      <c r="AO28" s="192"/>
      <c r="AR28" s="31"/>
      <c r="BE28" s="182"/>
    </row>
    <row r="29" spans="2:71" s="2" customFormat="1" ht="14.45" customHeight="1">
      <c r="B29" s="35"/>
      <c r="D29" s="26" t="s">
        <v>39</v>
      </c>
      <c r="F29" s="26" t="s">
        <v>40</v>
      </c>
      <c r="L29" s="180">
        <v>0.21</v>
      </c>
      <c r="M29" s="179"/>
      <c r="N29" s="179"/>
      <c r="O29" s="179"/>
      <c r="P29" s="179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ROUND(AV94, 2)</f>
        <v>0</v>
      </c>
      <c r="AL29" s="179"/>
      <c r="AM29" s="179"/>
      <c r="AN29" s="179"/>
      <c r="AO29" s="179"/>
      <c r="AR29" s="35"/>
      <c r="BE29" s="183"/>
    </row>
    <row r="30" spans="2:71" s="2" customFormat="1" ht="14.45" customHeight="1">
      <c r="B30" s="35"/>
      <c r="F30" s="26" t="s">
        <v>41</v>
      </c>
      <c r="L30" s="180">
        <v>0.12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5"/>
      <c r="BE30" s="183"/>
    </row>
    <row r="31" spans="2:71" s="2" customFormat="1" ht="14.45" hidden="1" customHeight="1">
      <c r="B31" s="35"/>
      <c r="F31" s="26" t="s">
        <v>42</v>
      </c>
      <c r="L31" s="180">
        <v>0.21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5"/>
      <c r="BE31" s="183"/>
    </row>
    <row r="32" spans="2:71" s="2" customFormat="1" ht="14.45" hidden="1" customHeight="1">
      <c r="B32" s="35"/>
      <c r="F32" s="26" t="s">
        <v>43</v>
      </c>
      <c r="L32" s="180">
        <v>0.12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5"/>
      <c r="BE32" s="183"/>
    </row>
    <row r="33" spans="2:57" s="2" customFormat="1" ht="14.45" hidden="1" customHeight="1">
      <c r="B33" s="35"/>
      <c r="F33" s="26" t="s">
        <v>44</v>
      </c>
      <c r="L33" s="180">
        <v>0</v>
      </c>
      <c r="M33" s="179"/>
      <c r="N33" s="179"/>
      <c r="O33" s="179"/>
      <c r="P33" s="179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5"/>
      <c r="BE33" s="183"/>
    </row>
    <row r="34" spans="2:57" s="1" customFormat="1" ht="6.95" customHeight="1">
      <c r="B34" s="31"/>
      <c r="AR34" s="31"/>
      <c r="BE34" s="182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13" t="s">
        <v>47</v>
      </c>
      <c r="Y35" s="214"/>
      <c r="Z35" s="214"/>
      <c r="AA35" s="214"/>
      <c r="AB35" s="214"/>
      <c r="AC35" s="38"/>
      <c r="AD35" s="38"/>
      <c r="AE35" s="38"/>
      <c r="AF35" s="38"/>
      <c r="AG35" s="38"/>
      <c r="AH35" s="38"/>
      <c r="AI35" s="38"/>
      <c r="AJ35" s="38"/>
      <c r="AK35" s="215">
        <f>SUM(AK26:AK33)</f>
        <v>0</v>
      </c>
      <c r="AL35" s="214"/>
      <c r="AM35" s="214"/>
      <c r="AN35" s="214"/>
      <c r="AO35" s="216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2426</v>
      </c>
      <c r="AR84" s="47"/>
    </row>
    <row r="85" spans="1:91" s="4" customFormat="1" ht="36.950000000000003" customHeight="1">
      <c r="B85" s="48"/>
      <c r="C85" s="49" t="s">
        <v>16</v>
      </c>
      <c r="L85" s="204" t="str">
        <f>K6</f>
        <v>Stavební práce GYMNÁZIUM CHEB - ODBORNÉ UČEBNY - interaktivní učebna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06" t="str">
        <f>IF(AN8= "","",AN8)</f>
        <v>8. 11. 2024</v>
      </c>
      <c r="AN87" s="206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Gymnázium Cheb, příspěvková organizace</v>
      </c>
      <c r="AI89" s="26" t="s">
        <v>31</v>
      </c>
      <c r="AM89" s="207" t="str">
        <f>IF(E17="","",E17)</f>
        <v xml:space="preserve"> </v>
      </c>
      <c r="AN89" s="208"/>
      <c r="AO89" s="208"/>
      <c r="AP89" s="208"/>
      <c r="AR89" s="31"/>
      <c r="AS89" s="209" t="s">
        <v>55</v>
      </c>
      <c r="AT89" s="21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29</v>
      </c>
      <c r="L90" s="3" t="str">
        <f>IF(E14= "Vyplň údaj","",E14)</f>
        <v/>
      </c>
      <c r="AI90" s="26" t="s">
        <v>33</v>
      </c>
      <c r="AM90" s="207" t="str">
        <f>IF(E20="","",E20)</f>
        <v xml:space="preserve"> </v>
      </c>
      <c r="AN90" s="208"/>
      <c r="AO90" s="208"/>
      <c r="AP90" s="208"/>
      <c r="AR90" s="31"/>
      <c r="AS90" s="211"/>
      <c r="AT90" s="212"/>
      <c r="BD90" s="55"/>
    </row>
    <row r="91" spans="1:91" s="1" customFormat="1" ht="10.9" customHeight="1">
      <c r="B91" s="31"/>
      <c r="AR91" s="31"/>
      <c r="AS91" s="211"/>
      <c r="AT91" s="212"/>
      <c r="BD91" s="55"/>
    </row>
    <row r="92" spans="1:91" s="1" customFormat="1" ht="29.25" customHeight="1">
      <c r="B92" s="31"/>
      <c r="C92" s="199" t="s">
        <v>56</v>
      </c>
      <c r="D92" s="200"/>
      <c r="E92" s="200"/>
      <c r="F92" s="200"/>
      <c r="G92" s="200"/>
      <c r="H92" s="56"/>
      <c r="I92" s="201" t="s">
        <v>57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58</v>
      </c>
      <c r="AH92" s="200"/>
      <c r="AI92" s="200"/>
      <c r="AJ92" s="200"/>
      <c r="AK92" s="200"/>
      <c r="AL92" s="200"/>
      <c r="AM92" s="200"/>
      <c r="AN92" s="201" t="s">
        <v>59</v>
      </c>
      <c r="AO92" s="200"/>
      <c r="AP92" s="203"/>
      <c r="AQ92" s="57" t="s">
        <v>60</v>
      </c>
      <c r="AR92" s="31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1" s="6" customFormat="1" ht="16.5" customHeight="1">
      <c r="A95" s="73" t="s">
        <v>79</v>
      </c>
      <c r="B95" s="74"/>
      <c r="C95" s="75"/>
      <c r="D95" s="195" t="s">
        <v>80</v>
      </c>
      <c r="E95" s="195"/>
      <c r="F95" s="195"/>
      <c r="G95" s="195"/>
      <c r="H95" s="195"/>
      <c r="I95" s="76"/>
      <c r="J95" s="195" t="s">
        <v>81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'01 - Interaktivní učebna'!J30</f>
        <v>0</v>
      </c>
      <c r="AH95" s="194"/>
      <c r="AI95" s="194"/>
      <c r="AJ95" s="194"/>
      <c r="AK95" s="194"/>
      <c r="AL95" s="194"/>
      <c r="AM95" s="194"/>
      <c r="AN95" s="193">
        <f>SUM(AG95,AT95)</f>
        <v>0</v>
      </c>
      <c r="AO95" s="194"/>
      <c r="AP95" s="194"/>
      <c r="AQ95" s="77" t="s">
        <v>82</v>
      </c>
      <c r="AR95" s="74"/>
      <c r="AS95" s="78">
        <v>0</v>
      </c>
      <c r="AT95" s="79">
        <f>ROUND(SUM(AV95:AW95),2)</f>
        <v>0</v>
      </c>
      <c r="AU95" s="80">
        <f>'01 - Interaktivní učebna'!P151</f>
        <v>0</v>
      </c>
      <c r="AV95" s="79">
        <f>'01 - Interaktivní učebna'!J33</f>
        <v>0</v>
      </c>
      <c r="AW95" s="79">
        <f>'01 - Interaktivní učebna'!J34</f>
        <v>0</v>
      </c>
      <c r="AX95" s="79">
        <f>'01 - Interaktivní učebna'!J35</f>
        <v>0</v>
      </c>
      <c r="AY95" s="79">
        <f>'01 - Interaktivní učebna'!J36</f>
        <v>0</v>
      </c>
      <c r="AZ95" s="79">
        <f>'01 - Interaktivní učebna'!F33</f>
        <v>0</v>
      </c>
      <c r="BA95" s="79">
        <f>'01 - Interaktivní učebna'!F34</f>
        <v>0</v>
      </c>
      <c r="BB95" s="79">
        <f>'01 - Interaktivní učebna'!F35</f>
        <v>0</v>
      </c>
      <c r="BC95" s="79">
        <f>'01 - Interaktivní učebna'!F36</f>
        <v>0</v>
      </c>
      <c r="BD95" s="81">
        <f>'01 - Interaktivní učebna'!F37</f>
        <v>0</v>
      </c>
      <c r="BT95" s="82" t="s">
        <v>83</v>
      </c>
      <c r="BV95" s="82" t="s">
        <v>77</v>
      </c>
      <c r="BW95" s="82" t="s">
        <v>84</v>
      </c>
      <c r="BX95" s="82" t="s">
        <v>4</v>
      </c>
      <c r="CL95" s="82" t="s">
        <v>1</v>
      </c>
      <c r="CM95" s="82" t="s">
        <v>85</v>
      </c>
    </row>
    <row r="96" spans="1:91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1 - Interaktivní učebn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02"/>
  <sheetViews>
    <sheetView showGridLines="0" workbookViewId="0">
      <selection activeCell="H685" sqref="H6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8" t="s">
        <v>5</v>
      </c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86</v>
      </c>
      <c r="L4" s="19"/>
      <c r="M4" s="8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18" t="str">
        <f>'Rekapitulace stavby'!K6</f>
        <v>Stavební práce GYMNÁZIUM CHEB - ODBORNÉ UČEBNY - interaktivní učebna</v>
      </c>
      <c r="F7" s="219"/>
      <c r="G7" s="219"/>
      <c r="H7" s="219"/>
      <c r="L7" s="19"/>
    </row>
    <row r="8" spans="2:46" s="1" customFormat="1" ht="12" customHeight="1">
      <c r="B8" s="31"/>
      <c r="D8" s="26" t="s">
        <v>87</v>
      </c>
      <c r="L8" s="31"/>
    </row>
    <row r="9" spans="2:46" s="1" customFormat="1" ht="16.5" customHeight="1">
      <c r="B9" s="31"/>
      <c r="E9" s="204" t="s">
        <v>88</v>
      </c>
      <c r="F9" s="217"/>
      <c r="G9" s="217"/>
      <c r="H9" s="217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8. 11. 2024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>47723386</v>
      </c>
      <c r="L14" s="31"/>
    </row>
    <row r="15" spans="2:46" s="1" customFormat="1" ht="18" customHeight="1">
      <c r="B15" s="31"/>
      <c r="E15" s="24" t="str">
        <f>IF('Rekapitulace stavby'!E11="","",'Rekapitulace stavby'!E11)</f>
        <v>Gymnázium Cheb, příspěvková organizace</v>
      </c>
      <c r="I15" s="26" t="s">
        <v>28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0" t="str">
        <f>'Rekapitulace stavby'!E14</f>
        <v>Vyplň údaj</v>
      </c>
      <c r="F18" s="184"/>
      <c r="G18" s="184"/>
      <c r="H18" s="184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84"/>
      <c r="E27" s="189" t="s">
        <v>1</v>
      </c>
      <c r="F27" s="189"/>
      <c r="G27" s="189"/>
      <c r="H27" s="189"/>
      <c r="L27" s="84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5" t="s">
        <v>35</v>
      </c>
      <c r="J30" s="65">
        <f>ROUND(J151,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4" t="s">
        <v>39</v>
      </c>
      <c r="E33" s="26" t="s">
        <v>40</v>
      </c>
      <c r="F33" s="86">
        <f>ROUND((SUM(BE151:BE1201)),  2)</f>
        <v>0</v>
      </c>
      <c r="I33" s="87">
        <v>0.21</v>
      </c>
      <c r="J33" s="86">
        <f>ROUND(((SUM(BE151:BE1201))*I33),  2)</f>
        <v>0</v>
      </c>
      <c r="L33" s="31"/>
    </row>
    <row r="34" spans="2:12" s="1" customFormat="1" ht="14.45" customHeight="1">
      <c r="B34" s="31"/>
      <c r="E34" s="26" t="s">
        <v>41</v>
      </c>
      <c r="F34" s="86">
        <f>ROUND((SUM(BF151:BF1201)),  2)</f>
        <v>0</v>
      </c>
      <c r="I34" s="87">
        <v>0.12</v>
      </c>
      <c r="J34" s="86">
        <f>ROUND(((SUM(BF151:BF1201))*I34),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6">
        <f>ROUND((SUM(BG151:BG1201)),  2)</f>
        <v>0</v>
      </c>
      <c r="I35" s="87">
        <v>0.21</v>
      </c>
      <c r="J35" s="8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6">
        <f>ROUND((SUM(BH151:BH1201)),  2)</f>
        <v>0</v>
      </c>
      <c r="I36" s="87">
        <v>0.12</v>
      </c>
      <c r="J36" s="86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6">
        <f>ROUND((SUM(BI151:BI1201)),  2)</f>
        <v>0</v>
      </c>
      <c r="I37" s="87">
        <v>0</v>
      </c>
      <c r="J37" s="86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8"/>
      <c r="D39" s="89" t="s">
        <v>45</v>
      </c>
      <c r="E39" s="56"/>
      <c r="F39" s="56"/>
      <c r="G39" s="90" t="s">
        <v>46</v>
      </c>
      <c r="H39" s="91" t="s">
        <v>47</v>
      </c>
      <c r="I39" s="56"/>
      <c r="J39" s="92">
        <f>SUM(J30:J37)</f>
        <v>0</v>
      </c>
      <c r="K39" s="9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50</v>
      </c>
      <c r="E61" s="33"/>
      <c r="F61" s="94" t="s">
        <v>51</v>
      </c>
      <c r="G61" s="42" t="s">
        <v>50</v>
      </c>
      <c r="H61" s="33"/>
      <c r="I61" s="33"/>
      <c r="J61" s="95" t="s">
        <v>51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50</v>
      </c>
      <c r="E76" s="33"/>
      <c r="F76" s="94" t="s">
        <v>51</v>
      </c>
      <c r="G76" s="42" t="s">
        <v>50</v>
      </c>
      <c r="H76" s="33"/>
      <c r="I76" s="33"/>
      <c r="J76" s="95" t="s">
        <v>51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89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26.25" hidden="1" customHeight="1">
      <c r="B85" s="31"/>
      <c r="E85" s="218" t="str">
        <f>E7</f>
        <v>Stavební práce GYMNÁZIUM CHEB - ODBORNÉ UČEBNY - interaktivní učebna</v>
      </c>
      <c r="F85" s="219"/>
      <c r="G85" s="219"/>
      <c r="H85" s="219"/>
      <c r="L85" s="31"/>
    </row>
    <row r="86" spans="2:47" s="1" customFormat="1" ht="12" hidden="1" customHeight="1">
      <c r="B86" s="31"/>
      <c r="C86" s="26" t="s">
        <v>87</v>
      </c>
      <c r="L86" s="31"/>
    </row>
    <row r="87" spans="2:47" s="1" customFormat="1" ht="16.5" hidden="1" customHeight="1">
      <c r="B87" s="31"/>
      <c r="E87" s="204" t="str">
        <f>E9</f>
        <v>01 - Interaktivní učebna</v>
      </c>
      <c r="F87" s="217"/>
      <c r="G87" s="217"/>
      <c r="H87" s="217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8. 11. 2024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>Gymnázium Cheb, příspěvková organizace</v>
      </c>
      <c r="I91" s="26" t="s">
        <v>31</v>
      </c>
      <c r="J91" s="29" t="str">
        <f>E21</f>
        <v xml:space="preserve"> </v>
      </c>
      <c r="L91" s="31"/>
    </row>
    <row r="92" spans="2:47" s="1" customFormat="1" ht="15.2" hidden="1" customHeight="1">
      <c r="B92" s="31"/>
      <c r="C92" s="26" t="s">
        <v>29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98" t="s">
        <v>92</v>
      </c>
      <c r="J96" s="65">
        <f>J151</f>
        <v>0</v>
      </c>
      <c r="L96" s="31"/>
      <c r="AU96" s="16" t="s">
        <v>93</v>
      </c>
    </row>
    <row r="97" spans="2:12" s="8" customFormat="1" ht="24.95" hidden="1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J152</f>
        <v>0</v>
      </c>
      <c r="L97" s="99"/>
    </row>
    <row r="98" spans="2:12" s="9" customFormat="1" ht="19.899999999999999" hidden="1" customHeight="1">
      <c r="B98" s="103"/>
      <c r="D98" s="104" t="s">
        <v>95</v>
      </c>
      <c r="E98" s="105"/>
      <c r="F98" s="105"/>
      <c r="G98" s="105"/>
      <c r="H98" s="105"/>
      <c r="I98" s="105"/>
      <c r="J98" s="106">
        <f>J153</f>
        <v>0</v>
      </c>
      <c r="L98" s="103"/>
    </row>
    <row r="99" spans="2:12" s="9" customFormat="1" ht="19.899999999999999" hidden="1" customHeight="1">
      <c r="B99" s="103"/>
      <c r="D99" s="104" t="s">
        <v>96</v>
      </c>
      <c r="E99" s="105"/>
      <c r="F99" s="105"/>
      <c r="G99" s="105"/>
      <c r="H99" s="105"/>
      <c r="I99" s="105"/>
      <c r="J99" s="106">
        <f>J198</f>
        <v>0</v>
      </c>
      <c r="L99" s="103"/>
    </row>
    <row r="100" spans="2:12" s="9" customFormat="1" ht="19.899999999999999" hidden="1" customHeight="1">
      <c r="B100" s="103"/>
      <c r="D100" s="104" t="s">
        <v>97</v>
      </c>
      <c r="E100" s="105"/>
      <c r="F100" s="105"/>
      <c r="G100" s="105"/>
      <c r="H100" s="105"/>
      <c r="I100" s="105"/>
      <c r="J100" s="106">
        <f>J254</f>
        <v>0</v>
      </c>
      <c r="L100" s="103"/>
    </row>
    <row r="101" spans="2:12" s="9" customFormat="1" ht="19.899999999999999" hidden="1" customHeight="1">
      <c r="B101" s="103"/>
      <c r="D101" s="104" t="s">
        <v>98</v>
      </c>
      <c r="E101" s="105"/>
      <c r="F101" s="105"/>
      <c r="G101" s="105"/>
      <c r="H101" s="105"/>
      <c r="I101" s="105"/>
      <c r="J101" s="106">
        <f>J408</f>
        <v>0</v>
      </c>
      <c r="L101" s="103"/>
    </row>
    <row r="102" spans="2:12" s="9" customFormat="1" ht="19.899999999999999" hidden="1" customHeight="1">
      <c r="B102" s="103"/>
      <c r="D102" s="104" t="s">
        <v>99</v>
      </c>
      <c r="E102" s="105"/>
      <c r="F102" s="105"/>
      <c r="G102" s="105"/>
      <c r="H102" s="105"/>
      <c r="I102" s="105"/>
      <c r="J102" s="106">
        <f>J532</f>
        <v>0</v>
      </c>
      <c r="L102" s="103"/>
    </row>
    <row r="103" spans="2:12" s="9" customFormat="1" ht="19.899999999999999" hidden="1" customHeight="1">
      <c r="B103" s="103"/>
      <c r="D103" s="104" t="s">
        <v>100</v>
      </c>
      <c r="E103" s="105"/>
      <c r="F103" s="105"/>
      <c r="G103" s="105"/>
      <c r="H103" s="105"/>
      <c r="I103" s="105"/>
      <c r="J103" s="106">
        <f>J539</f>
        <v>0</v>
      </c>
      <c r="L103" s="103"/>
    </row>
    <row r="104" spans="2:12" s="8" customFormat="1" ht="24.95" hidden="1" customHeight="1">
      <c r="B104" s="99"/>
      <c r="D104" s="100" t="s">
        <v>101</v>
      </c>
      <c r="E104" s="101"/>
      <c r="F104" s="101"/>
      <c r="G104" s="101"/>
      <c r="H104" s="101"/>
      <c r="I104" s="101"/>
      <c r="J104" s="102">
        <f>J541</f>
        <v>0</v>
      </c>
      <c r="L104" s="99"/>
    </row>
    <row r="105" spans="2:12" s="9" customFormat="1" ht="19.899999999999999" hidden="1" customHeight="1">
      <c r="B105" s="103"/>
      <c r="D105" s="104" t="s">
        <v>102</v>
      </c>
      <c r="E105" s="105"/>
      <c r="F105" s="105"/>
      <c r="G105" s="105"/>
      <c r="H105" s="105"/>
      <c r="I105" s="105"/>
      <c r="J105" s="106">
        <f>J542</f>
        <v>0</v>
      </c>
      <c r="L105" s="103"/>
    </row>
    <row r="106" spans="2:12" s="9" customFormat="1" ht="19.899999999999999" hidden="1" customHeight="1">
      <c r="B106" s="103"/>
      <c r="D106" s="104" t="s">
        <v>103</v>
      </c>
      <c r="E106" s="105"/>
      <c r="F106" s="105"/>
      <c r="G106" s="105"/>
      <c r="H106" s="105"/>
      <c r="I106" s="105"/>
      <c r="J106" s="106">
        <f>J595</f>
        <v>0</v>
      </c>
      <c r="L106" s="103"/>
    </row>
    <row r="107" spans="2:12" s="9" customFormat="1" ht="19.899999999999999" hidden="1" customHeight="1">
      <c r="B107" s="103"/>
      <c r="D107" s="104" t="s">
        <v>104</v>
      </c>
      <c r="E107" s="105"/>
      <c r="F107" s="105"/>
      <c r="G107" s="105"/>
      <c r="H107" s="105"/>
      <c r="I107" s="105"/>
      <c r="J107" s="106">
        <f>J646</f>
        <v>0</v>
      </c>
      <c r="L107" s="103"/>
    </row>
    <row r="108" spans="2:12" s="9" customFormat="1" ht="19.899999999999999" hidden="1" customHeight="1">
      <c r="B108" s="103"/>
      <c r="D108" s="104" t="s">
        <v>105</v>
      </c>
      <c r="E108" s="105"/>
      <c r="F108" s="105"/>
      <c r="G108" s="105"/>
      <c r="H108" s="105"/>
      <c r="I108" s="105"/>
      <c r="J108" s="106">
        <f>J650</f>
        <v>0</v>
      </c>
      <c r="L108" s="103"/>
    </row>
    <row r="109" spans="2:12" s="9" customFormat="1" ht="19.899999999999999" hidden="1" customHeight="1">
      <c r="B109" s="103"/>
      <c r="D109" s="104" t="s">
        <v>106</v>
      </c>
      <c r="E109" s="105"/>
      <c r="F109" s="105"/>
      <c r="G109" s="105"/>
      <c r="H109" s="105"/>
      <c r="I109" s="105"/>
      <c r="J109" s="106">
        <f>J667</f>
        <v>0</v>
      </c>
      <c r="L109" s="103"/>
    </row>
    <row r="110" spans="2:12" s="9" customFormat="1" ht="19.899999999999999" hidden="1" customHeight="1">
      <c r="B110" s="103"/>
      <c r="D110" s="104" t="s">
        <v>107</v>
      </c>
      <c r="E110" s="105"/>
      <c r="F110" s="105"/>
      <c r="G110" s="105"/>
      <c r="H110" s="105"/>
      <c r="I110" s="105"/>
      <c r="J110" s="106">
        <f>J671</f>
        <v>0</v>
      </c>
      <c r="L110" s="103"/>
    </row>
    <row r="111" spans="2:12" s="9" customFormat="1" ht="19.899999999999999" hidden="1" customHeight="1">
      <c r="B111" s="103"/>
      <c r="D111" s="104" t="s">
        <v>108</v>
      </c>
      <c r="E111" s="105"/>
      <c r="F111" s="105"/>
      <c r="G111" s="105"/>
      <c r="H111" s="105"/>
      <c r="I111" s="105"/>
      <c r="J111" s="106">
        <f>J676</f>
        <v>0</v>
      </c>
      <c r="L111" s="103"/>
    </row>
    <row r="112" spans="2:12" s="9" customFormat="1" ht="19.899999999999999" hidden="1" customHeight="1">
      <c r="B112" s="103"/>
      <c r="D112" s="104" t="s">
        <v>109</v>
      </c>
      <c r="E112" s="105"/>
      <c r="F112" s="105"/>
      <c r="G112" s="105"/>
      <c r="H112" s="105"/>
      <c r="I112" s="105"/>
      <c r="J112" s="106">
        <f>J682</f>
        <v>0</v>
      </c>
      <c r="L112" s="103"/>
    </row>
    <row r="113" spans="2:12" s="9" customFormat="1" ht="19.899999999999999" hidden="1" customHeight="1">
      <c r="B113" s="103"/>
      <c r="D113" s="104" t="s">
        <v>110</v>
      </c>
      <c r="E113" s="105"/>
      <c r="F113" s="105"/>
      <c r="G113" s="105"/>
      <c r="H113" s="105"/>
      <c r="I113" s="105"/>
      <c r="J113" s="106">
        <f>J687</f>
        <v>0</v>
      </c>
      <c r="L113" s="103"/>
    </row>
    <row r="114" spans="2:12" s="9" customFormat="1" ht="19.899999999999999" hidden="1" customHeight="1">
      <c r="B114" s="103"/>
      <c r="D114" s="104" t="s">
        <v>111</v>
      </c>
      <c r="E114" s="105"/>
      <c r="F114" s="105"/>
      <c r="G114" s="105"/>
      <c r="H114" s="105"/>
      <c r="I114" s="105"/>
      <c r="J114" s="106">
        <f>J689</f>
        <v>0</v>
      </c>
      <c r="L114" s="103"/>
    </row>
    <row r="115" spans="2:12" s="9" customFormat="1" ht="19.899999999999999" hidden="1" customHeight="1">
      <c r="B115" s="103"/>
      <c r="D115" s="104" t="s">
        <v>112</v>
      </c>
      <c r="E115" s="105"/>
      <c r="F115" s="105"/>
      <c r="G115" s="105"/>
      <c r="H115" s="105"/>
      <c r="I115" s="105"/>
      <c r="J115" s="106">
        <f>J768</f>
        <v>0</v>
      </c>
      <c r="L115" s="103"/>
    </row>
    <row r="116" spans="2:12" s="9" customFormat="1" ht="19.899999999999999" hidden="1" customHeight="1">
      <c r="B116" s="103"/>
      <c r="D116" s="104" t="s">
        <v>113</v>
      </c>
      <c r="E116" s="105"/>
      <c r="F116" s="105"/>
      <c r="G116" s="105"/>
      <c r="H116" s="105"/>
      <c r="I116" s="105"/>
      <c r="J116" s="106">
        <f>J782</f>
        <v>0</v>
      </c>
      <c r="L116" s="103"/>
    </row>
    <row r="117" spans="2:12" s="9" customFormat="1" ht="19.899999999999999" hidden="1" customHeight="1">
      <c r="B117" s="103"/>
      <c r="D117" s="104" t="s">
        <v>114</v>
      </c>
      <c r="E117" s="105"/>
      <c r="F117" s="105"/>
      <c r="G117" s="105"/>
      <c r="H117" s="105"/>
      <c r="I117" s="105"/>
      <c r="J117" s="106">
        <f>J799</f>
        <v>0</v>
      </c>
      <c r="L117" s="103"/>
    </row>
    <row r="118" spans="2:12" s="9" customFormat="1" ht="19.899999999999999" hidden="1" customHeight="1">
      <c r="B118" s="103"/>
      <c r="D118" s="104" t="s">
        <v>115</v>
      </c>
      <c r="E118" s="105"/>
      <c r="F118" s="105"/>
      <c r="G118" s="105"/>
      <c r="H118" s="105"/>
      <c r="I118" s="105"/>
      <c r="J118" s="106">
        <f>J807</f>
        <v>0</v>
      </c>
      <c r="L118" s="103"/>
    </row>
    <row r="119" spans="2:12" s="9" customFormat="1" ht="19.899999999999999" hidden="1" customHeight="1">
      <c r="B119" s="103"/>
      <c r="D119" s="104" t="s">
        <v>116</v>
      </c>
      <c r="E119" s="105"/>
      <c r="F119" s="105"/>
      <c r="G119" s="105"/>
      <c r="H119" s="105"/>
      <c r="I119" s="105"/>
      <c r="J119" s="106">
        <f>J848</f>
        <v>0</v>
      </c>
      <c r="L119" s="103"/>
    </row>
    <row r="120" spans="2:12" s="9" customFormat="1" ht="19.899999999999999" hidden="1" customHeight="1">
      <c r="B120" s="103"/>
      <c r="D120" s="104" t="s">
        <v>117</v>
      </c>
      <c r="E120" s="105"/>
      <c r="F120" s="105"/>
      <c r="G120" s="105"/>
      <c r="H120" s="105"/>
      <c r="I120" s="105"/>
      <c r="J120" s="106">
        <f>J891</f>
        <v>0</v>
      </c>
      <c r="L120" s="103"/>
    </row>
    <row r="121" spans="2:12" s="9" customFormat="1" ht="19.899999999999999" hidden="1" customHeight="1">
      <c r="B121" s="103"/>
      <c r="D121" s="104" t="s">
        <v>118</v>
      </c>
      <c r="E121" s="105"/>
      <c r="F121" s="105"/>
      <c r="G121" s="105"/>
      <c r="H121" s="105"/>
      <c r="I121" s="105"/>
      <c r="J121" s="106">
        <f>J950</f>
        <v>0</v>
      </c>
      <c r="L121" s="103"/>
    </row>
    <row r="122" spans="2:12" s="9" customFormat="1" ht="19.899999999999999" hidden="1" customHeight="1">
      <c r="B122" s="103"/>
      <c r="D122" s="104" t="s">
        <v>119</v>
      </c>
      <c r="E122" s="105"/>
      <c r="F122" s="105"/>
      <c r="G122" s="105"/>
      <c r="H122" s="105"/>
      <c r="I122" s="105"/>
      <c r="J122" s="106">
        <f>J972</f>
        <v>0</v>
      </c>
      <c r="L122" s="103"/>
    </row>
    <row r="123" spans="2:12" s="9" customFormat="1" ht="19.899999999999999" hidden="1" customHeight="1">
      <c r="B123" s="103"/>
      <c r="D123" s="104" t="s">
        <v>120</v>
      </c>
      <c r="E123" s="105"/>
      <c r="F123" s="105"/>
      <c r="G123" s="105"/>
      <c r="H123" s="105"/>
      <c r="I123" s="105"/>
      <c r="J123" s="106">
        <f>J995</f>
        <v>0</v>
      </c>
      <c r="L123" s="103"/>
    </row>
    <row r="124" spans="2:12" s="9" customFormat="1" ht="19.899999999999999" hidden="1" customHeight="1">
      <c r="B124" s="103"/>
      <c r="D124" s="104" t="s">
        <v>121</v>
      </c>
      <c r="E124" s="105"/>
      <c r="F124" s="105"/>
      <c r="G124" s="105"/>
      <c r="H124" s="105"/>
      <c r="I124" s="105"/>
      <c r="J124" s="106">
        <f>J1018</f>
        <v>0</v>
      </c>
      <c r="L124" s="103"/>
    </row>
    <row r="125" spans="2:12" s="9" customFormat="1" ht="19.899999999999999" hidden="1" customHeight="1">
      <c r="B125" s="103"/>
      <c r="D125" s="104" t="s">
        <v>122</v>
      </c>
      <c r="E125" s="105"/>
      <c r="F125" s="105"/>
      <c r="G125" s="105"/>
      <c r="H125" s="105"/>
      <c r="I125" s="105"/>
      <c r="J125" s="106">
        <f>J1048</f>
        <v>0</v>
      </c>
      <c r="L125" s="103"/>
    </row>
    <row r="126" spans="2:12" s="9" customFormat="1" ht="19.899999999999999" hidden="1" customHeight="1">
      <c r="B126" s="103"/>
      <c r="D126" s="104" t="s">
        <v>123</v>
      </c>
      <c r="E126" s="105"/>
      <c r="F126" s="105"/>
      <c r="G126" s="105"/>
      <c r="H126" s="105"/>
      <c r="I126" s="105"/>
      <c r="J126" s="106">
        <f>J1092</f>
        <v>0</v>
      </c>
      <c r="L126" s="103"/>
    </row>
    <row r="127" spans="2:12" s="9" customFormat="1" ht="19.899999999999999" hidden="1" customHeight="1">
      <c r="B127" s="103"/>
      <c r="D127" s="104" t="s">
        <v>124</v>
      </c>
      <c r="E127" s="105"/>
      <c r="F127" s="105"/>
      <c r="G127" s="105"/>
      <c r="H127" s="105"/>
      <c r="I127" s="105"/>
      <c r="J127" s="106">
        <f>J1135</f>
        <v>0</v>
      </c>
      <c r="L127" s="103"/>
    </row>
    <row r="128" spans="2:12" s="9" customFormat="1" ht="19.899999999999999" hidden="1" customHeight="1">
      <c r="B128" s="103"/>
      <c r="D128" s="104" t="s">
        <v>125</v>
      </c>
      <c r="E128" s="105"/>
      <c r="F128" s="105"/>
      <c r="G128" s="105"/>
      <c r="H128" s="105"/>
      <c r="I128" s="105"/>
      <c r="J128" s="106">
        <f>J1160</f>
        <v>0</v>
      </c>
      <c r="L128" s="103"/>
    </row>
    <row r="129" spans="2:12" s="9" customFormat="1" ht="19.899999999999999" hidden="1" customHeight="1">
      <c r="B129" s="103"/>
      <c r="D129" s="104" t="s">
        <v>126</v>
      </c>
      <c r="E129" s="105"/>
      <c r="F129" s="105"/>
      <c r="G129" s="105"/>
      <c r="H129" s="105"/>
      <c r="I129" s="105"/>
      <c r="J129" s="106">
        <f>J1175</f>
        <v>0</v>
      </c>
      <c r="L129" s="103"/>
    </row>
    <row r="130" spans="2:12" s="8" customFormat="1" ht="24.95" hidden="1" customHeight="1">
      <c r="B130" s="99"/>
      <c r="D130" s="100" t="s">
        <v>127</v>
      </c>
      <c r="E130" s="101"/>
      <c r="F130" s="101"/>
      <c r="G130" s="101"/>
      <c r="H130" s="101"/>
      <c r="I130" s="101"/>
      <c r="J130" s="102">
        <f>J1199</f>
        <v>0</v>
      </c>
      <c r="L130" s="99"/>
    </row>
    <row r="131" spans="2:12" s="9" customFormat="1" ht="19.899999999999999" hidden="1" customHeight="1">
      <c r="B131" s="103"/>
      <c r="D131" s="104" t="s">
        <v>128</v>
      </c>
      <c r="E131" s="105"/>
      <c r="F131" s="105"/>
      <c r="G131" s="105"/>
      <c r="H131" s="105"/>
      <c r="I131" s="105"/>
      <c r="J131" s="106">
        <f>J1200</f>
        <v>0</v>
      </c>
      <c r="L131" s="103"/>
    </row>
    <row r="132" spans="2:12" s="1" customFormat="1" ht="21.75" hidden="1" customHeight="1">
      <c r="B132" s="31"/>
      <c r="L132" s="31"/>
    </row>
    <row r="133" spans="2:12" s="1" customFormat="1" ht="6.95" hidden="1" customHeight="1"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31"/>
    </row>
    <row r="134" spans="2:12" hidden="1"/>
    <row r="135" spans="2:12" hidden="1"/>
    <row r="136" spans="2:12" hidden="1"/>
    <row r="137" spans="2:12" s="1" customFormat="1" ht="6.95" customHeight="1">
      <c r="B137" s="45"/>
      <c r="C137" s="46"/>
      <c r="D137" s="46"/>
      <c r="E137" s="46"/>
      <c r="F137" s="46"/>
      <c r="G137" s="46"/>
      <c r="H137" s="46"/>
      <c r="I137" s="46"/>
      <c r="J137" s="46"/>
      <c r="K137" s="46"/>
      <c r="L137" s="31"/>
    </row>
    <row r="138" spans="2:12" s="1" customFormat="1" ht="24.95" customHeight="1">
      <c r="B138" s="31"/>
      <c r="C138" s="20" t="s">
        <v>129</v>
      </c>
      <c r="L138" s="31"/>
    </row>
    <row r="139" spans="2:12" s="1" customFormat="1" ht="6.95" customHeight="1">
      <c r="B139" s="31"/>
      <c r="L139" s="31"/>
    </row>
    <row r="140" spans="2:12" s="1" customFormat="1" ht="12" customHeight="1">
      <c r="B140" s="31"/>
      <c r="C140" s="26" t="s">
        <v>16</v>
      </c>
      <c r="L140" s="31"/>
    </row>
    <row r="141" spans="2:12" s="1" customFormat="1" ht="26.25" customHeight="1">
      <c r="B141" s="31"/>
      <c r="E141" s="218" t="str">
        <f>E7</f>
        <v>Stavební práce GYMNÁZIUM CHEB - ODBORNÉ UČEBNY - interaktivní učebna</v>
      </c>
      <c r="F141" s="219"/>
      <c r="G141" s="219"/>
      <c r="H141" s="219"/>
      <c r="L141" s="31"/>
    </row>
    <row r="142" spans="2:12" s="1" customFormat="1" ht="12" customHeight="1">
      <c r="B142" s="31"/>
      <c r="C142" s="26" t="s">
        <v>87</v>
      </c>
      <c r="L142" s="31"/>
    </row>
    <row r="143" spans="2:12" s="1" customFormat="1" ht="16.5" customHeight="1">
      <c r="B143" s="31"/>
      <c r="E143" s="204" t="str">
        <f>E9</f>
        <v>01 - Interaktivní učebna</v>
      </c>
      <c r="F143" s="217"/>
      <c r="G143" s="217"/>
      <c r="H143" s="217"/>
      <c r="L143" s="31"/>
    </row>
    <row r="144" spans="2:12" s="1" customFormat="1" ht="6.95" customHeight="1">
      <c r="B144" s="31"/>
      <c r="L144" s="31"/>
    </row>
    <row r="145" spans="2:65" s="1" customFormat="1" ht="12" customHeight="1">
      <c r="B145" s="31"/>
      <c r="C145" s="26" t="s">
        <v>20</v>
      </c>
      <c r="F145" s="24" t="str">
        <f>F12</f>
        <v xml:space="preserve"> </v>
      </c>
      <c r="I145" s="26" t="s">
        <v>22</v>
      </c>
      <c r="J145" s="51" t="str">
        <f>IF(J12="","",J12)</f>
        <v>8. 11. 2024</v>
      </c>
      <c r="L145" s="31"/>
    </row>
    <row r="146" spans="2:65" s="1" customFormat="1" ht="6.95" customHeight="1">
      <c r="B146" s="31"/>
      <c r="L146" s="31"/>
    </row>
    <row r="147" spans="2:65" s="1" customFormat="1" ht="15.2" customHeight="1">
      <c r="B147" s="31"/>
      <c r="C147" s="26" t="s">
        <v>24</v>
      </c>
      <c r="F147" s="24" t="str">
        <f>E15</f>
        <v>Gymnázium Cheb, příspěvková organizace</v>
      </c>
      <c r="I147" s="26" t="s">
        <v>31</v>
      </c>
      <c r="J147" s="29" t="str">
        <f>E21</f>
        <v xml:space="preserve"> </v>
      </c>
      <c r="L147" s="31"/>
    </row>
    <row r="148" spans="2:65" s="1" customFormat="1" ht="15.2" customHeight="1">
      <c r="B148" s="31"/>
      <c r="C148" s="26" t="s">
        <v>29</v>
      </c>
      <c r="F148" s="24" t="str">
        <f>IF(E18="","",E18)</f>
        <v>Vyplň údaj</v>
      </c>
      <c r="I148" s="26" t="s">
        <v>33</v>
      </c>
      <c r="J148" s="29" t="str">
        <f>E24</f>
        <v xml:space="preserve"> </v>
      </c>
      <c r="L148" s="31"/>
    </row>
    <row r="149" spans="2:65" s="1" customFormat="1" ht="10.35" customHeight="1">
      <c r="B149" s="31"/>
      <c r="L149" s="31"/>
    </row>
    <row r="150" spans="2:65" s="10" customFormat="1" ht="29.25" customHeight="1">
      <c r="B150" s="107"/>
      <c r="C150" s="108" t="s">
        <v>130</v>
      </c>
      <c r="D150" s="109" t="s">
        <v>60</v>
      </c>
      <c r="E150" s="109" t="s">
        <v>56</v>
      </c>
      <c r="F150" s="109" t="s">
        <v>57</v>
      </c>
      <c r="G150" s="109" t="s">
        <v>131</v>
      </c>
      <c r="H150" s="109" t="s">
        <v>132</v>
      </c>
      <c r="I150" s="109" t="s">
        <v>133</v>
      </c>
      <c r="J150" s="109" t="s">
        <v>91</v>
      </c>
      <c r="K150" s="110" t="s">
        <v>134</v>
      </c>
      <c r="L150" s="107"/>
      <c r="M150" s="58" t="s">
        <v>1</v>
      </c>
      <c r="N150" s="59" t="s">
        <v>39</v>
      </c>
      <c r="O150" s="59" t="s">
        <v>135</v>
      </c>
      <c r="P150" s="59" t="s">
        <v>136</v>
      </c>
      <c r="Q150" s="59" t="s">
        <v>137</v>
      </c>
      <c r="R150" s="59" t="s">
        <v>138</v>
      </c>
      <c r="S150" s="59" t="s">
        <v>139</v>
      </c>
      <c r="T150" s="60" t="s">
        <v>140</v>
      </c>
    </row>
    <row r="151" spans="2:65" s="1" customFormat="1" ht="22.9" customHeight="1">
      <c r="B151" s="31"/>
      <c r="C151" s="63" t="s">
        <v>141</v>
      </c>
      <c r="J151" s="111">
        <f>BK151</f>
        <v>0</v>
      </c>
      <c r="L151" s="31"/>
      <c r="M151" s="61"/>
      <c r="N151" s="52"/>
      <c r="O151" s="52"/>
      <c r="P151" s="112">
        <f>P152+P541+P1199</f>
        <v>0</v>
      </c>
      <c r="Q151" s="52"/>
      <c r="R151" s="112">
        <f>R152+R541+R1199</f>
        <v>177.31094255594178</v>
      </c>
      <c r="S151" s="52"/>
      <c r="T151" s="113">
        <f>T152+T541+T1199</f>
        <v>109.2822443</v>
      </c>
      <c r="AT151" s="16" t="s">
        <v>74</v>
      </c>
      <c r="AU151" s="16" t="s">
        <v>93</v>
      </c>
      <c r="BK151" s="114">
        <f>BK152+BK541+BK1199</f>
        <v>0</v>
      </c>
    </row>
    <row r="152" spans="2:65" s="11" customFormat="1" ht="25.9" customHeight="1">
      <c r="B152" s="115"/>
      <c r="D152" s="116" t="s">
        <v>74</v>
      </c>
      <c r="E152" s="117" t="s">
        <v>142</v>
      </c>
      <c r="F152" s="117" t="s">
        <v>143</v>
      </c>
      <c r="I152" s="118"/>
      <c r="J152" s="119">
        <f>BK152</f>
        <v>0</v>
      </c>
      <c r="L152" s="115"/>
      <c r="M152" s="120"/>
      <c r="P152" s="121">
        <f>P153+P198+P254+P408+P532+P539</f>
        <v>0</v>
      </c>
      <c r="R152" s="121">
        <f>R153+R198+R254+R408+R532+R539</f>
        <v>161.45062010580978</v>
      </c>
      <c r="T152" s="122">
        <f>T153+T198+T254+T408+T532+T539</f>
        <v>97.882648000000003</v>
      </c>
      <c r="AR152" s="116" t="s">
        <v>83</v>
      </c>
      <c r="AT152" s="123" t="s">
        <v>74</v>
      </c>
      <c r="AU152" s="123" t="s">
        <v>75</v>
      </c>
      <c r="AY152" s="116" t="s">
        <v>144</v>
      </c>
      <c r="BK152" s="124">
        <f>BK153+BK198+BK254+BK408+BK532+BK539</f>
        <v>0</v>
      </c>
    </row>
    <row r="153" spans="2:65" s="11" customFormat="1" ht="22.9" customHeight="1">
      <c r="B153" s="115"/>
      <c r="D153" s="116" t="s">
        <v>74</v>
      </c>
      <c r="E153" s="125" t="s">
        <v>145</v>
      </c>
      <c r="F153" s="125" t="s">
        <v>146</v>
      </c>
      <c r="I153" s="118"/>
      <c r="J153" s="126">
        <f>BK153</f>
        <v>0</v>
      </c>
      <c r="L153" s="115"/>
      <c r="M153" s="120"/>
      <c r="P153" s="121">
        <f>SUM(P154:P197)</f>
        <v>0</v>
      </c>
      <c r="R153" s="121">
        <f>SUM(R154:R197)</f>
        <v>53.33355785869999</v>
      </c>
      <c r="T153" s="122">
        <f>SUM(T154:T197)</f>
        <v>0</v>
      </c>
      <c r="AR153" s="116" t="s">
        <v>83</v>
      </c>
      <c r="AT153" s="123" t="s">
        <v>74</v>
      </c>
      <c r="AU153" s="123" t="s">
        <v>83</v>
      </c>
      <c r="AY153" s="116" t="s">
        <v>144</v>
      </c>
      <c r="BK153" s="124">
        <f>SUM(BK154:BK197)</f>
        <v>0</v>
      </c>
    </row>
    <row r="154" spans="2:65" s="1" customFormat="1" ht="24.2" customHeight="1">
      <c r="B154" s="127"/>
      <c r="C154" s="128" t="s">
        <v>83</v>
      </c>
      <c r="D154" s="128" t="s">
        <v>147</v>
      </c>
      <c r="E154" s="129" t="s">
        <v>148</v>
      </c>
      <c r="F154" s="130" t="s">
        <v>149</v>
      </c>
      <c r="G154" s="131" t="s">
        <v>150</v>
      </c>
      <c r="H154" s="132">
        <v>33.299999999999997</v>
      </c>
      <c r="I154" s="133"/>
      <c r="J154" s="134">
        <f>ROUND(I154*H154,2)</f>
        <v>0</v>
      </c>
      <c r="K154" s="130" t="s">
        <v>395</v>
      </c>
      <c r="L154" s="31"/>
      <c r="M154" s="135" t="s">
        <v>1</v>
      </c>
      <c r="N154" s="136" t="s">
        <v>40</v>
      </c>
      <c r="P154" s="137">
        <f>O154*H154</f>
        <v>0</v>
      </c>
      <c r="Q154" s="137">
        <v>0.34839999999999999</v>
      </c>
      <c r="R154" s="137">
        <f>Q154*H154</f>
        <v>11.601719999999998</v>
      </c>
      <c r="S154" s="137">
        <v>0</v>
      </c>
      <c r="T154" s="138">
        <f>S154*H154</f>
        <v>0</v>
      </c>
      <c r="AR154" s="139" t="s">
        <v>151</v>
      </c>
      <c r="AT154" s="139" t="s">
        <v>147</v>
      </c>
      <c r="AU154" s="139" t="s">
        <v>85</v>
      </c>
      <c r="AY154" s="16" t="s">
        <v>144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6" t="s">
        <v>83</v>
      </c>
      <c r="BK154" s="140">
        <f>ROUND(I154*H154,2)</f>
        <v>0</v>
      </c>
      <c r="BL154" s="16" t="s">
        <v>151</v>
      </c>
      <c r="BM154" s="139" t="s">
        <v>152</v>
      </c>
    </row>
    <row r="155" spans="2:65" s="12" customFormat="1">
      <c r="B155" s="141"/>
      <c r="D155" s="142" t="s">
        <v>153</v>
      </c>
      <c r="E155" s="143" t="s">
        <v>1</v>
      </c>
      <c r="F155" s="144" t="s">
        <v>154</v>
      </c>
      <c r="H155" s="145">
        <v>5.76</v>
      </c>
      <c r="I155" s="146"/>
      <c r="L155" s="141"/>
      <c r="M155" s="147"/>
      <c r="T155" s="148"/>
      <c r="AT155" s="143" t="s">
        <v>153</v>
      </c>
      <c r="AU155" s="143" t="s">
        <v>85</v>
      </c>
      <c r="AV155" s="12" t="s">
        <v>85</v>
      </c>
      <c r="AW155" s="12" t="s">
        <v>32</v>
      </c>
      <c r="AX155" s="12" t="s">
        <v>75</v>
      </c>
      <c r="AY155" s="143" t="s">
        <v>144</v>
      </c>
    </row>
    <row r="156" spans="2:65" s="12" customFormat="1">
      <c r="B156" s="141"/>
      <c r="D156" s="142" t="s">
        <v>153</v>
      </c>
      <c r="E156" s="143" t="s">
        <v>1</v>
      </c>
      <c r="F156" s="144" t="s">
        <v>155</v>
      </c>
      <c r="H156" s="145">
        <v>12.96</v>
      </c>
      <c r="I156" s="146"/>
      <c r="L156" s="141"/>
      <c r="M156" s="147"/>
      <c r="T156" s="148"/>
      <c r="AT156" s="143" t="s">
        <v>153</v>
      </c>
      <c r="AU156" s="143" t="s">
        <v>85</v>
      </c>
      <c r="AV156" s="12" t="s">
        <v>85</v>
      </c>
      <c r="AW156" s="12" t="s">
        <v>32</v>
      </c>
      <c r="AX156" s="12" t="s">
        <v>75</v>
      </c>
      <c r="AY156" s="143" t="s">
        <v>144</v>
      </c>
    </row>
    <row r="157" spans="2:65" s="12" customFormat="1">
      <c r="B157" s="141"/>
      <c r="D157" s="142" t="s">
        <v>153</v>
      </c>
      <c r="E157" s="143" t="s">
        <v>1</v>
      </c>
      <c r="F157" s="144" t="s">
        <v>156</v>
      </c>
      <c r="H157" s="145">
        <v>2.88</v>
      </c>
      <c r="I157" s="146"/>
      <c r="L157" s="141"/>
      <c r="M157" s="147"/>
      <c r="T157" s="148"/>
      <c r="AT157" s="143" t="s">
        <v>153</v>
      </c>
      <c r="AU157" s="143" t="s">
        <v>85</v>
      </c>
      <c r="AV157" s="12" t="s">
        <v>85</v>
      </c>
      <c r="AW157" s="12" t="s">
        <v>32</v>
      </c>
      <c r="AX157" s="12" t="s">
        <v>75</v>
      </c>
      <c r="AY157" s="143" t="s">
        <v>144</v>
      </c>
    </row>
    <row r="158" spans="2:65" s="12" customFormat="1">
      <c r="B158" s="141"/>
      <c r="D158" s="142" t="s">
        <v>153</v>
      </c>
      <c r="E158" s="143" t="s">
        <v>1</v>
      </c>
      <c r="F158" s="144" t="s">
        <v>157</v>
      </c>
      <c r="H158" s="145">
        <v>3.6</v>
      </c>
      <c r="I158" s="146"/>
      <c r="L158" s="141"/>
      <c r="M158" s="147"/>
      <c r="T158" s="148"/>
      <c r="AT158" s="143" t="s">
        <v>153</v>
      </c>
      <c r="AU158" s="143" t="s">
        <v>85</v>
      </c>
      <c r="AV158" s="12" t="s">
        <v>85</v>
      </c>
      <c r="AW158" s="12" t="s">
        <v>32</v>
      </c>
      <c r="AX158" s="12" t="s">
        <v>75</v>
      </c>
      <c r="AY158" s="143" t="s">
        <v>144</v>
      </c>
    </row>
    <row r="159" spans="2:65" s="12" customFormat="1">
      <c r="B159" s="141"/>
      <c r="D159" s="142" t="s">
        <v>153</v>
      </c>
      <c r="E159" s="143" t="s">
        <v>1</v>
      </c>
      <c r="F159" s="144" t="s">
        <v>158</v>
      </c>
      <c r="H159" s="145">
        <v>8.1</v>
      </c>
      <c r="I159" s="146"/>
      <c r="L159" s="141"/>
      <c r="M159" s="147"/>
      <c r="T159" s="148"/>
      <c r="AT159" s="143" t="s">
        <v>153</v>
      </c>
      <c r="AU159" s="143" t="s">
        <v>85</v>
      </c>
      <c r="AV159" s="12" t="s">
        <v>85</v>
      </c>
      <c r="AW159" s="12" t="s">
        <v>32</v>
      </c>
      <c r="AX159" s="12" t="s">
        <v>75</v>
      </c>
      <c r="AY159" s="143" t="s">
        <v>144</v>
      </c>
    </row>
    <row r="160" spans="2:65" s="13" customFormat="1">
      <c r="B160" s="149"/>
      <c r="D160" s="142" t="s">
        <v>153</v>
      </c>
      <c r="E160" s="150" t="s">
        <v>1</v>
      </c>
      <c r="F160" s="151" t="s">
        <v>159</v>
      </c>
      <c r="H160" s="152">
        <v>33.299999999999997</v>
      </c>
      <c r="I160" s="153"/>
      <c r="L160" s="149"/>
      <c r="M160" s="154"/>
      <c r="T160" s="155"/>
      <c r="AT160" s="150" t="s">
        <v>153</v>
      </c>
      <c r="AU160" s="150" t="s">
        <v>85</v>
      </c>
      <c r="AV160" s="13" t="s">
        <v>151</v>
      </c>
      <c r="AW160" s="13" t="s">
        <v>32</v>
      </c>
      <c r="AX160" s="13" t="s">
        <v>83</v>
      </c>
      <c r="AY160" s="150" t="s">
        <v>144</v>
      </c>
    </row>
    <row r="161" spans="2:65" s="1" customFormat="1" ht="16.5" customHeight="1">
      <c r="B161" s="127"/>
      <c r="C161" s="128" t="s">
        <v>85</v>
      </c>
      <c r="D161" s="128" t="s">
        <v>147</v>
      </c>
      <c r="E161" s="129" t="s">
        <v>160</v>
      </c>
      <c r="F161" s="130" t="s">
        <v>161</v>
      </c>
      <c r="G161" s="131" t="s">
        <v>162</v>
      </c>
      <c r="H161" s="132">
        <v>1.05</v>
      </c>
      <c r="I161" s="133"/>
      <c r="J161" s="134">
        <f>ROUND(I161*H161,2)</f>
        <v>0</v>
      </c>
      <c r="K161" s="130" t="s">
        <v>1</v>
      </c>
      <c r="L161" s="31"/>
      <c r="M161" s="135" t="s">
        <v>1</v>
      </c>
      <c r="N161" s="136" t="s">
        <v>40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151</v>
      </c>
      <c r="AT161" s="139" t="s">
        <v>147</v>
      </c>
      <c r="AU161" s="139" t="s">
        <v>85</v>
      </c>
      <c r="AY161" s="16" t="s">
        <v>144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6" t="s">
        <v>83</v>
      </c>
      <c r="BK161" s="140">
        <f>ROUND(I161*H161,2)</f>
        <v>0</v>
      </c>
      <c r="BL161" s="16" t="s">
        <v>151</v>
      </c>
      <c r="BM161" s="139" t="s">
        <v>163</v>
      </c>
    </row>
    <row r="162" spans="2:65" s="14" customFormat="1">
      <c r="B162" s="156"/>
      <c r="D162" s="142" t="s">
        <v>153</v>
      </c>
      <c r="E162" s="157" t="s">
        <v>1</v>
      </c>
      <c r="F162" s="158" t="s">
        <v>164</v>
      </c>
      <c r="H162" s="157" t="s">
        <v>1</v>
      </c>
      <c r="I162" s="159"/>
      <c r="L162" s="156"/>
      <c r="M162" s="160"/>
      <c r="T162" s="161"/>
      <c r="AT162" s="157" t="s">
        <v>153</v>
      </c>
      <c r="AU162" s="157" t="s">
        <v>85</v>
      </c>
      <c r="AV162" s="14" t="s">
        <v>83</v>
      </c>
      <c r="AW162" s="14" t="s">
        <v>32</v>
      </c>
      <c r="AX162" s="14" t="s">
        <v>75</v>
      </c>
      <c r="AY162" s="157" t="s">
        <v>144</v>
      </c>
    </row>
    <row r="163" spans="2:65" s="14" customFormat="1">
      <c r="B163" s="156"/>
      <c r="D163" s="142" t="s">
        <v>153</v>
      </c>
      <c r="E163" s="157" t="s">
        <v>1</v>
      </c>
      <c r="F163" s="158" t="s">
        <v>165</v>
      </c>
      <c r="H163" s="157" t="s">
        <v>1</v>
      </c>
      <c r="I163" s="159"/>
      <c r="L163" s="156"/>
      <c r="M163" s="160"/>
      <c r="T163" s="161"/>
      <c r="AT163" s="157" t="s">
        <v>153</v>
      </c>
      <c r="AU163" s="157" t="s">
        <v>85</v>
      </c>
      <c r="AV163" s="14" t="s">
        <v>83</v>
      </c>
      <c r="AW163" s="14" t="s">
        <v>32</v>
      </c>
      <c r="AX163" s="14" t="s">
        <v>75</v>
      </c>
      <c r="AY163" s="157" t="s">
        <v>144</v>
      </c>
    </row>
    <row r="164" spans="2:65" s="12" customFormat="1">
      <c r="B164" s="141"/>
      <c r="D164" s="142" t="s">
        <v>153</v>
      </c>
      <c r="E164" s="143" t="s">
        <v>1</v>
      </c>
      <c r="F164" s="144" t="s">
        <v>166</v>
      </c>
      <c r="H164" s="145">
        <v>1.05</v>
      </c>
      <c r="I164" s="146"/>
      <c r="L164" s="141"/>
      <c r="M164" s="147"/>
      <c r="T164" s="148"/>
      <c r="AT164" s="143" t="s">
        <v>153</v>
      </c>
      <c r="AU164" s="143" t="s">
        <v>85</v>
      </c>
      <c r="AV164" s="12" t="s">
        <v>85</v>
      </c>
      <c r="AW164" s="12" t="s">
        <v>32</v>
      </c>
      <c r="AX164" s="12" t="s">
        <v>75</v>
      </c>
      <c r="AY164" s="143" t="s">
        <v>144</v>
      </c>
    </row>
    <row r="165" spans="2:65" s="13" customFormat="1">
      <c r="B165" s="149"/>
      <c r="D165" s="142" t="s">
        <v>153</v>
      </c>
      <c r="E165" s="150" t="s">
        <v>1</v>
      </c>
      <c r="F165" s="151" t="s">
        <v>159</v>
      </c>
      <c r="H165" s="152">
        <v>1.05</v>
      </c>
      <c r="I165" s="153"/>
      <c r="L165" s="149"/>
      <c r="M165" s="154"/>
      <c r="T165" s="155"/>
      <c r="AT165" s="150" t="s">
        <v>153</v>
      </c>
      <c r="AU165" s="150" t="s">
        <v>85</v>
      </c>
      <c r="AV165" s="13" t="s">
        <v>151</v>
      </c>
      <c r="AW165" s="13" t="s">
        <v>32</v>
      </c>
      <c r="AX165" s="13" t="s">
        <v>83</v>
      </c>
      <c r="AY165" s="150" t="s">
        <v>144</v>
      </c>
    </row>
    <row r="166" spans="2:65" s="1" customFormat="1" ht="33" customHeight="1">
      <c r="B166" s="127"/>
      <c r="C166" s="128" t="s">
        <v>145</v>
      </c>
      <c r="D166" s="128" t="s">
        <v>147</v>
      </c>
      <c r="E166" s="129" t="s">
        <v>167</v>
      </c>
      <c r="F166" s="130" t="s">
        <v>168</v>
      </c>
      <c r="G166" s="131" t="s">
        <v>150</v>
      </c>
      <c r="H166" s="132">
        <v>40.792999999999999</v>
      </c>
      <c r="I166" s="133"/>
      <c r="J166" s="134">
        <f>ROUND(I166*H166,2)</f>
        <v>0</v>
      </c>
      <c r="K166" s="130" t="s">
        <v>395</v>
      </c>
      <c r="L166" s="31"/>
      <c r="M166" s="135" t="s">
        <v>1</v>
      </c>
      <c r="N166" s="136" t="s">
        <v>40</v>
      </c>
      <c r="P166" s="137">
        <f>O166*H166</f>
        <v>0</v>
      </c>
      <c r="Q166" s="137">
        <v>0.23477590000000001</v>
      </c>
      <c r="R166" s="137">
        <f>Q166*H166</f>
        <v>9.5772132886999994</v>
      </c>
      <c r="S166" s="137">
        <v>0</v>
      </c>
      <c r="T166" s="138">
        <f>S166*H166</f>
        <v>0</v>
      </c>
      <c r="AR166" s="139" t="s">
        <v>151</v>
      </c>
      <c r="AT166" s="139" t="s">
        <v>147</v>
      </c>
      <c r="AU166" s="139" t="s">
        <v>85</v>
      </c>
      <c r="AY166" s="16" t="s">
        <v>144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6" t="s">
        <v>83</v>
      </c>
      <c r="BK166" s="140">
        <f>ROUND(I166*H166,2)</f>
        <v>0</v>
      </c>
      <c r="BL166" s="16" t="s">
        <v>151</v>
      </c>
      <c r="BM166" s="139" t="s">
        <v>169</v>
      </c>
    </row>
    <row r="167" spans="2:65" s="14" customFormat="1" ht="22.5">
      <c r="B167" s="156"/>
      <c r="D167" s="142" t="s">
        <v>153</v>
      </c>
      <c r="E167" s="157" t="s">
        <v>1</v>
      </c>
      <c r="F167" s="158" t="s">
        <v>170</v>
      </c>
      <c r="H167" s="157" t="s">
        <v>1</v>
      </c>
      <c r="I167" s="159"/>
      <c r="L167" s="156"/>
      <c r="M167" s="160"/>
      <c r="T167" s="161"/>
      <c r="AT167" s="157" t="s">
        <v>153</v>
      </c>
      <c r="AU167" s="157" t="s">
        <v>85</v>
      </c>
      <c r="AV167" s="14" t="s">
        <v>83</v>
      </c>
      <c r="AW167" s="14" t="s">
        <v>32</v>
      </c>
      <c r="AX167" s="14" t="s">
        <v>75</v>
      </c>
      <c r="AY167" s="157" t="s">
        <v>144</v>
      </c>
    </row>
    <row r="168" spans="2:65" s="14" customFormat="1">
      <c r="B168" s="156"/>
      <c r="D168" s="142" t="s">
        <v>153</v>
      </c>
      <c r="E168" s="157" t="s">
        <v>1</v>
      </c>
      <c r="F168" s="158" t="s">
        <v>171</v>
      </c>
      <c r="H168" s="157" t="s">
        <v>1</v>
      </c>
      <c r="I168" s="159"/>
      <c r="L168" s="156"/>
      <c r="M168" s="160"/>
      <c r="T168" s="161"/>
      <c r="AT168" s="157" t="s">
        <v>153</v>
      </c>
      <c r="AU168" s="157" t="s">
        <v>85</v>
      </c>
      <c r="AV168" s="14" t="s">
        <v>83</v>
      </c>
      <c r="AW168" s="14" t="s">
        <v>32</v>
      </c>
      <c r="AX168" s="14" t="s">
        <v>75</v>
      </c>
      <c r="AY168" s="157" t="s">
        <v>144</v>
      </c>
    </row>
    <row r="169" spans="2:65" s="12" customFormat="1">
      <c r="B169" s="141"/>
      <c r="D169" s="142" t="s">
        <v>153</v>
      </c>
      <c r="E169" s="143" t="s">
        <v>1</v>
      </c>
      <c r="F169" s="144" t="s">
        <v>172</v>
      </c>
      <c r="H169" s="145">
        <v>40.792999999999999</v>
      </c>
      <c r="I169" s="146"/>
      <c r="L169" s="141"/>
      <c r="M169" s="147"/>
      <c r="T169" s="148"/>
      <c r="AT169" s="143" t="s">
        <v>153</v>
      </c>
      <c r="AU169" s="143" t="s">
        <v>85</v>
      </c>
      <c r="AV169" s="12" t="s">
        <v>85</v>
      </c>
      <c r="AW169" s="12" t="s">
        <v>32</v>
      </c>
      <c r="AX169" s="12" t="s">
        <v>75</v>
      </c>
      <c r="AY169" s="143" t="s">
        <v>144</v>
      </c>
    </row>
    <row r="170" spans="2:65" s="13" customFormat="1">
      <c r="B170" s="149"/>
      <c r="D170" s="142" t="s">
        <v>153</v>
      </c>
      <c r="E170" s="150" t="s">
        <v>1</v>
      </c>
      <c r="F170" s="151" t="s">
        <v>159</v>
      </c>
      <c r="H170" s="152">
        <v>40.792999999999999</v>
      </c>
      <c r="I170" s="153"/>
      <c r="L170" s="149"/>
      <c r="M170" s="154"/>
      <c r="T170" s="155"/>
      <c r="AT170" s="150" t="s">
        <v>153</v>
      </c>
      <c r="AU170" s="150" t="s">
        <v>85</v>
      </c>
      <c r="AV170" s="13" t="s">
        <v>151</v>
      </c>
      <c r="AW170" s="13" t="s">
        <v>32</v>
      </c>
      <c r="AX170" s="13" t="s">
        <v>83</v>
      </c>
      <c r="AY170" s="150" t="s">
        <v>144</v>
      </c>
    </row>
    <row r="171" spans="2:65" s="1" customFormat="1" ht="33" customHeight="1">
      <c r="B171" s="127"/>
      <c r="C171" s="128" t="s">
        <v>151</v>
      </c>
      <c r="D171" s="128" t="s">
        <v>147</v>
      </c>
      <c r="E171" s="129" t="s">
        <v>173</v>
      </c>
      <c r="F171" s="130" t="s">
        <v>174</v>
      </c>
      <c r="G171" s="131" t="s">
        <v>150</v>
      </c>
      <c r="H171" s="132">
        <v>69.807000000000002</v>
      </c>
      <c r="I171" s="133"/>
      <c r="J171" s="134">
        <f>ROUND(I171*H171,2)</f>
        <v>0</v>
      </c>
      <c r="K171" s="130" t="s">
        <v>395</v>
      </c>
      <c r="L171" s="31"/>
      <c r="M171" s="135" t="s">
        <v>1</v>
      </c>
      <c r="N171" s="136" t="s">
        <v>40</v>
      </c>
      <c r="P171" s="137">
        <f>O171*H171</f>
        <v>0</v>
      </c>
      <c r="Q171" s="137">
        <v>0.30314999999999998</v>
      </c>
      <c r="R171" s="137">
        <f>Q171*H171</f>
        <v>21.161992049999998</v>
      </c>
      <c r="S171" s="137">
        <v>0</v>
      </c>
      <c r="T171" s="138">
        <f>S171*H171</f>
        <v>0</v>
      </c>
      <c r="AR171" s="139" t="s">
        <v>151</v>
      </c>
      <c r="AT171" s="139" t="s">
        <v>147</v>
      </c>
      <c r="AU171" s="139" t="s">
        <v>85</v>
      </c>
      <c r="AY171" s="16" t="s">
        <v>144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6" t="s">
        <v>83</v>
      </c>
      <c r="BK171" s="140">
        <f>ROUND(I171*H171,2)</f>
        <v>0</v>
      </c>
      <c r="BL171" s="16" t="s">
        <v>151</v>
      </c>
      <c r="BM171" s="139" t="s">
        <v>175</v>
      </c>
    </row>
    <row r="172" spans="2:65" s="14" customFormat="1" ht="22.5">
      <c r="B172" s="156"/>
      <c r="D172" s="142" t="s">
        <v>153</v>
      </c>
      <c r="E172" s="157" t="s">
        <v>1</v>
      </c>
      <c r="F172" s="158" t="s">
        <v>176</v>
      </c>
      <c r="H172" s="157" t="s">
        <v>1</v>
      </c>
      <c r="I172" s="159"/>
      <c r="L172" s="156"/>
      <c r="M172" s="160"/>
      <c r="T172" s="161"/>
      <c r="AT172" s="157" t="s">
        <v>153</v>
      </c>
      <c r="AU172" s="157" t="s">
        <v>85</v>
      </c>
      <c r="AV172" s="14" t="s">
        <v>83</v>
      </c>
      <c r="AW172" s="14" t="s">
        <v>32</v>
      </c>
      <c r="AX172" s="14" t="s">
        <v>75</v>
      </c>
      <c r="AY172" s="157" t="s">
        <v>144</v>
      </c>
    </row>
    <row r="173" spans="2:65" s="14" customFormat="1">
      <c r="B173" s="156"/>
      <c r="D173" s="142" t="s">
        <v>153</v>
      </c>
      <c r="E173" s="157" t="s">
        <v>1</v>
      </c>
      <c r="F173" s="158" t="s">
        <v>171</v>
      </c>
      <c r="H173" s="157" t="s">
        <v>1</v>
      </c>
      <c r="I173" s="159"/>
      <c r="L173" s="156"/>
      <c r="M173" s="160"/>
      <c r="T173" s="161"/>
      <c r="AT173" s="157" t="s">
        <v>153</v>
      </c>
      <c r="AU173" s="157" t="s">
        <v>85</v>
      </c>
      <c r="AV173" s="14" t="s">
        <v>83</v>
      </c>
      <c r="AW173" s="14" t="s">
        <v>32</v>
      </c>
      <c r="AX173" s="14" t="s">
        <v>75</v>
      </c>
      <c r="AY173" s="157" t="s">
        <v>144</v>
      </c>
    </row>
    <row r="174" spans="2:65" s="12" customFormat="1">
      <c r="B174" s="141"/>
      <c r="D174" s="142" t="s">
        <v>153</v>
      </c>
      <c r="E174" s="143" t="s">
        <v>1</v>
      </c>
      <c r="F174" s="144" t="s">
        <v>177</v>
      </c>
      <c r="H174" s="145">
        <v>69.807000000000002</v>
      </c>
      <c r="I174" s="146"/>
      <c r="L174" s="141"/>
      <c r="M174" s="147"/>
      <c r="T174" s="148"/>
      <c r="AT174" s="143" t="s">
        <v>153</v>
      </c>
      <c r="AU174" s="143" t="s">
        <v>85</v>
      </c>
      <c r="AV174" s="12" t="s">
        <v>85</v>
      </c>
      <c r="AW174" s="12" t="s">
        <v>32</v>
      </c>
      <c r="AX174" s="12" t="s">
        <v>75</v>
      </c>
      <c r="AY174" s="143" t="s">
        <v>144</v>
      </c>
    </row>
    <row r="175" spans="2:65" s="13" customFormat="1">
      <c r="B175" s="149"/>
      <c r="D175" s="142" t="s">
        <v>153</v>
      </c>
      <c r="E175" s="150" t="s">
        <v>1</v>
      </c>
      <c r="F175" s="151" t="s">
        <v>159</v>
      </c>
      <c r="H175" s="152">
        <v>69.807000000000002</v>
      </c>
      <c r="I175" s="153"/>
      <c r="L175" s="149"/>
      <c r="M175" s="154"/>
      <c r="T175" s="155"/>
      <c r="AT175" s="150" t="s">
        <v>153</v>
      </c>
      <c r="AU175" s="150" t="s">
        <v>85</v>
      </c>
      <c r="AV175" s="13" t="s">
        <v>151</v>
      </c>
      <c r="AW175" s="13" t="s">
        <v>32</v>
      </c>
      <c r="AX175" s="13" t="s">
        <v>83</v>
      </c>
      <c r="AY175" s="150" t="s">
        <v>144</v>
      </c>
    </row>
    <row r="176" spans="2:65" s="1" customFormat="1" ht="21.75" customHeight="1">
      <c r="B176" s="127"/>
      <c r="C176" s="128" t="s">
        <v>178</v>
      </c>
      <c r="D176" s="128" t="s">
        <v>147</v>
      </c>
      <c r="E176" s="129" t="s">
        <v>179</v>
      </c>
      <c r="F176" s="130" t="s">
        <v>180</v>
      </c>
      <c r="G176" s="131" t="s">
        <v>181</v>
      </c>
      <c r="H176" s="132">
        <v>1</v>
      </c>
      <c r="I176" s="133"/>
      <c r="J176" s="134">
        <f>ROUND(I176*H176,2)</f>
        <v>0</v>
      </c>
      <c r="K176" s="130" t="s">
        <v>395</v>
      </c>
      <c r="L176" s="31"/>
      <c r="M176" s="135" t="s">
        <v>1</v>
      </c>
      <c r="N176" s="136" t="s">
        <v>40</v>
      </c>
      <c r="P176" s="137">
        <f>O176*H176</f>
        <v>0</v>
      </c>
      <c r="Q176" s="137">
        <v>2.6931E-2</v>
      </c>
      <c r="R176" s="137">
        <f>Q176*H176</f>
        <v>2.6931E-2</v>
      </c>
      <c r="S176" s="137">
        <v>0</v>
      </c>
      <c r="T176" s="138">
        <f>S176*H176</f>
        <v>0</v>
      </c>
      <c r="AR176" s="139" t="s">
        <v>151</v>
      </c>
      <c r="AT176" s="139" t="s">
        <v>147</v>
      </c>
      <c r="AU176" s="139" t="s">
        <v>85</v>
      </c>
      <c r="AY176" s="16" t="s">
        <v>144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6" t="s">
        <v>83</v>
      </c>
      <c r="BK176" s="140">
        <f>ROUND(I176*H176,2)</f>
        <v>0</v>
      </c>
      <c r="BL176" s="16" t="s">
        <v>151</v>
      </c>
      <c r="BM176" s="139" t="s">
        <v>182</v>
      </c>
    </row>
    <row r="177" spans="2:65" s="1" customFormat="1" ht="21.75" customHeight="1">
      <c r="B177" s="127"/>
      <c r="C177" s="128" t="s">
        <v>183</v>
      </c>
      <c r="D177" s="128" t="s">
        <v>147</v>
      </c>
      <c r="E177" s="129" t="s">
        <v>184</v>
      </c>
      <c r="F177" s="130" t="s">
        <v>185</v>
      </c>
      <c r="G177" s="131" t="s">
        <v>181</v>
      </c>
      <c r="H177" s="132">
        <v>70</v>
      </c>
      <c r="I177" s="133"/>
      <c r="J177" s="134">
        <f>ROUND(I177*H177,2)</f>
        <v>0</v>
      </c>
      <c r="K177" s="130" t="s">
        <v>395</v>
      </c>
      <c r="L177" s="31"/>
      <c r="M177" s="135" t="s">
        <v>1</v>
      </c>
      <c r="N177" s="136" t="s">
        <v>40</v>
      </c>
      <c r="P177" s="137">
        <f>O177*H177</f>
        <v>0</v>
      </c>
      <c r="Q177" s="137">
        <v>8.1848000000000004E-2</v>
      </c>
      <c r="R177" s="137">
        <f>Q177*H177</f>
        <v>5.7293600000000007</v>
      </c>
      <c r="S177" s="137">
        <v>0</v>
      </c>
      <c r="T177" s="138">
        <f>S177*H177</f>
        <v>0</v>
      </c>
      <c r="AR177" s="139" t="s">
        <v>151</v>
      </c>
      <c r="AT177" s="139" t="s">
        <v>147</v>
      </c>
      <c r="AU177" s="139" t="s">
        <v>85</v>
      </c>
      <c r="AY177" s="16" t="s">
        <v>144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6" t="s">
        <v>83</v>
      </c>
      <c r="BK177" s="140">
        <f>ROUND(I177*H177,2)</f>
        <v>0</v>
      </c>
      <c r="BL177" s="16" t="s">
        <v>151</v>
      </c>
      <c r="BM177" s="139" t="s">
        <v>186</v>
      </c>
    </row>
    <row r="178" spans="2:65" s="1" customFormat="1" ht="24.2" customHeight="1">
      <c r="B178" s="127"/>
      <c r="C178" s="128" t="s">
        <v>187</v>
      </c>
      <c r="D178" s="128" t="s">
        <v>147</v>
      </c>
      <c r="E178" s="129" t="s">
        <v>188</v>
      </c>
      <c r="F178" s="130" t="s">
        <v>189</v>
      </c>
      <c r="G178" s="131" t="s">
        <v>190</v>
      </c>
      <c r="H178" s="132">
        <v>0.45600000000000002</v>
      </c>
      <c r="I178" s="133"/>
      <c r="J178" s="134">
        <f>ROUND(I178*H178,2)</f>
        <v>0</v>
      </c>
      <c r="K178" s="130" t="s">
        <v>395</v>
      </c>
      <c r="L178" s="31"/>
      <c r="M178" s="135" t="s">
        <v>1</v>
      </c>
      <c r="N178" s="136" t="s">
        <v>40</v>
      </c>
      <c r="P178" s="137">
        <f>O178*H178</f>
        <v>0</v>
      </c>
      <c r="Q178" s="137">
        <v>1.0900000000000001</v>
      </c>
      <c r="R178" s="137">
        <f>Q178*H178</f>
        <v>0.49704000000000004</v>
      </c>
      <c r="S178" s="137">
        <v>0</v>
      </c>
      <c r="T178" s="138">
        <f>S178*H178</f>
        <v>0</v>
      </c>
      <c r="AR178" s="139" t="s">
        <v>151</v>
      </c>
      <c r="AT178" s="139" t="s">
        <v>147</v>
      </c>
      <c r="AU178" s="139" t="s">
        <v>85</v>
      </c>
      <c r="AY178" s="16" t="s">
        <v>144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6" t="s">
        <v>83</v>
      </c>
      <c r="BK178" s="140">
        <f>ROUND(I178*H178,2)</f>
        <v>0</v>
      </c>
      <c r="BL178" s="16" t="s">
        <v>151</v>
      </c>
      <c r="BM178" s="139" t="s">
        <v>191</v>
      </c>
    </row>
    <row r="179" spans="2:65" s="14" customFormat="1" ht="22.5">
      <c r="B179" s="156"/>
      <c r="D179" s="142" t="s">
        <v>153</v>
      </c>
      <c r="E179" s="157" t="s">
        <v>1</v>
      </c>
      <c r="F179" s="158" t="s">
        <v>192</v>
      </c>
      <c r="H179" s="157" t="s">
        <v>1</v>
      </c>
      <c r="I179" s="159"/>
      <c r="L179" s="156"/>
      <c r="M179" s="160"/>
      <c r="T179" s="161"/>
      <c r="AT179" s="157" t="s">
        <v>153</v>
      </c>
      <c r="AU179" s="157" t="s">
        <v>85</v>
      </c>
      <c r="AV179" s="14" t="s">
        <v>83</v>
      </c>
      <c r="AW179" s="14" t="s">
        <v>32</v>
      </c>
      <c r="AX179" s="14" t="s">
        <v>75</v>
      </c>
      <c r="AY179" s="157" t="s">
        <v>144</v>
      </c>
    </row>
    <row r="180" spans="2:65" s="14" customFormat="1" ht="22.5">
      <c r="B180" s="156"/>
      <c r="D180" s="142" t="s">
        <v>153</v>
      </c>
      <c r="E180" s="157" t="s">
        <v>1</v>
      </c>
      <c r="F180" s="158" t="s">
        <v>193</v>
      </c>
      <c r="H180" s="157" t="s">
        <v>1</v>
      </c>
      <c r="I180" s="159"/>
      <c r="L180" s="156"/>
      <c r="M180" s="160"/>
      <c r="T180" s="161"/>
      <c r="AT180" s="157" t="s">
        <v>153</v>
      </c>
      <c r="AU180" s="157" t="s">
        <v>85</v>
      </c>
      <c r="AV180" s="14" t="s">
        <v>83</v>
      </c>
      <c r="AW180" s="14" t="s">
        <v>32</v>
      </c>
      <c r="AX180" s="14" t="s">
        <v>75</v>
      </c>
      <c r="AY180" s="157" t="s">
        <v>144</v>
      </c>
    </row>
    <row r="181" spans="2:65" s="14" customFormat="1">
      <c r="B181" s="156"/>
      <c r="D181" s="142" t="s">
        <v>153</v>
      </c>
      <c r="E181" s="157" t="s">
        <v>1</v>
      </c>
      <c r="F181" s="158" t="s">
        <v>194</v>
      </c>
      <c r="H181" s="157" t="s">
        <v>1</v>
      </c>
      <c r="I181" s="159"/>
      <c r="L181" s="156"/>
      <c r="M181" s="160"/>
      <c r="T181" s="161"/>
      <c r="AT181" s="157" t="s">
        <v>153</v>
      </c>
      <c r="AU181" s="157" t="s">
        <v>85</v>
      </c>
      <c r="AV181" s="14" t="s">
        <v>83</v>
      </c>
      <c r="AW181" s="14" t="s">
        <v>32</v>
      </c>
      <c r="AX181" s="14" t="s">
        <v>75</v>
      </c>
      <c r="AY181" s="157" t="s">
        <v>144</v>
      </c>
    </row>
    <row r="182" spans="2:65" s="12" customFormat="1">
      <c r="B182" s="141"/>
      <c r="D182" s="142" t="s">
        <v>153</v>
      </c>
      <c r="E182" s="143" t="s">
        <v>1</v>
      </c>
      <c r="F182" s="144" t="s">
        <v>195</v>
      </c>
      <c r="H182" s="145">
        <v>0.45600000000000002</v>
      </c>
      <c r="I182" s="146"/>
      <c r="L182" s="141"/>
      <c r="M182" s="147"/>
      <c r="T182" s="148"/>
      <c r="AT182" s="143" t="s">
        <v>153</v>
      </c>
      <c r="AU182" s="143" t="s">
        <v>85</v>
      </c>
      <c r="AV182" s="12" t="s">
        <v>85</v>
      </c>
      <c r="AW182" s="12" t="s">
        <v>32</v>
      </c>
      <c r="AX182" s="12" t="s">
        <v>75</v>
      </c>
      <c r="AY182" s="143" t="s">
        <v>144</v>
      </c>
    </row>
    <row r="183" spans="2:65" s="13" customFormat="1">
      <c r="B183" s="149"/>
      <c r="D183" s="142" t="s">
        <v>153</v>
      </c>
      <c r="E183" s="150" t="s">
        <v>1</v>
      </c>
      <c r="F183" s="151" t="s">
        <v>159</v>
      </c>
      <c r="H183" s="152">
        <v>0.45600000000000002</v>
      </c>
      <c r="I183" s="153"/>
      <c r="L183" s="149"/>
      <c r="M183" s="154"/>
      <c r="T183" s="155"/>
      <c r="AT183" s="150" t="s">
        <v>153</v>
      </c>
      <c r="AU183" s="150" t="s">
        <v>85</v>
      </c>
      <c r="AV183" s="13" t="s">
        <v>151</v>
      </c>
      <c r="AW183" s="13" t="s">
        <v>32</v>
      </c>
      <c r="AX183" s="13" t="s">
        <v>83</v>
      </c>
      <c r="AY183" s="150" t="s">
        <v>144</v>
      </c>
    </row>
    <row r="184" spans="2:65" s="1" customFormat="1" ht="24.2" customHeight="1">
      <c r="B184" s="127"/>
      <c r="C184" s="128" t="s">
        <v>196</v>
      </c>
      <c r="D184" s="128" t="s">
        <v>147</v>
      </c>
      <c r="E184" s="129" t="s">
        <v>197</v>
      </c>
      <c r="F184" s="130" t="s">
        <v>198</v>
      </c>
      <c r="G184" s="131" t="s">
        <v>150</v>
      </c>
      <c r="H184" s="132">
        <v>2.94</v>
      </c>
      <c r="I184" s="133"/>
      <c r="J184" s="134">
        <f>ROUND(I184*H184,2)</f>
        <v>0</v>
      </c>
      <c r="K184" s="130" t="s">
        <v>395</v>
      </c>
      <c r="L184" s="31"/>
      <c r="M184" s="135" t="s">
        <v>1</v>
      </c>
      <c r="N184" s="136" t="s">
        <v>40</v>
      </c>
      <c r="P184" s="137">
        <f>O184*H184</f>
        <v>0</v>
      </c>
      <c r="Q184" s="137">
        <v>6.1969999999999997E-2</v>
      </c>
      <c r="R184" s="137">
        <f>Q184*H184</f>
        <v>0.18219179999999999</v>
      </c>
      <c r="S184" s="137">
        <v>0</v>
      </c>
      <c r="T184" s="138">
        <f>S184*H184</f>
        <v>0</v>
      </c>
      <c r="AR184" s="139" t="s">
        <v>151</v>
      </c>
      <c r="AT184" s="139" t="s">
        <v>147</v>
      </c>
      <c r="AU184" s="139" t="s">
        <v>85</v>
      </c>
      <c r="AY184" s="16" t="s">
        <v>144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6" t="s">
        <v>83</v>
      </c>
      <c r="BK184" s="140">
        <f>ROUND(I184*H184,2)</f>
        <v>0</v>
      </c>
      <c r="BL184" s="16" t="s">
        <v>151</v>
      </c>
      <c r="BM184" s="139" t="s">
        <v>199</v>
      </c>
    </row>
    <row r="185" spans="2:65" s="14" customFormat="1">
      <c r="B185" s="156"/>
      <c r="D185" s="142" t="s">
        <v>153</v>
      </c>
      <c r="E185" s="157" t="s">
        <v>1</v>
      </c>
      <c r="F185" s="158" t="s">
        <v>200</v>
      </c>
      <c r="H185" s="157" t="s">
        <v>1</v>
      </c>
      <c r="I185" s="159"/>
      <c r="L185" s="156"/>
      <c r="M185" s="160"/>
      <c r="T185" s="161"/>
      <c r="AT185" s="157" t="s">
        <v>153</v>
      </c>
      <c r="AU185" s="157" t="s">
        <v>85</v>
      </c>
      <c r="AV185" s="14" t="s">
        <v>83</v>
      </c>
      <c r="AW185" s="14" t="s">
        <v>32</v>
      </c>
      <c r="AX185" s="14" t="s">
        <v>75</v>
      </c>
      <c r="AY185" s="157" t="s">
        <v>144</v>
      </c>
    </row>
    <row r="186" spans="2:65" s="14" customFormat="1">
      <c r="B186" s="156"/>
      <c r="D186" s="142" t="s">
        <v>153</v>
      </c>
      <c r="E186" s="157" t="s">
        <v>1</v>
      </c>
      <c r="F186" s="158" t="s">
        <v>201</v>
      </c>
      <c r="H186" s="157" t="s">
        <v>1</v>
      </c>
      <c r="I186" s="159"/>
      <c r="L186" s="156"/>
      <c r="M186" s="160"/>
      <c r="T186" s="161"/>
      <c r="AT186" s="157" t="s">
        <v>153</v>
      </c>
      <c r="AU186" s="157" t="s">
        <v>85</v>
      </c>
      <c r="AV186" s="14" t="s">
        <v>83</v>
      </c>
      <c r="AW186" s="14" t="s">
        <v>32</v>
      </c>
      <c r="AX186" s="14" t="s">
        <v>75</v>
      </c>
      <c r="AY186" s="157" t="s">
        <v>144</v>
      </c>
    </row>
    <row r="187" spans="2:65" s="12" customFormat="1">
      <c r="B187" s="141"/>
      <c r="D187" s="142" t="s">
        <v>153</v>
      </c>
      <c r="E187" s="143" t="s">
        <v>1</v>
      </c>
      <c r="F187" s="144" t="s">
        <v>202</v>
      </c>
      <c r="H187" s="145">
        <v>2.94</v>
      </c>
      <c r="I187" s="146"/>
      <c r="L187" s="141"/>
      <c r="M187" s="147"/>
      <c r="T187" s="148"/>
      <c r="AT187" s="143" t="s">
        <v>153</v>
      </c>
      <c r="AU187" s="143" t="s">
        <v>85</v>
      </c>
      <c r="AV187" s="12" t="s">
        <v>85</v>
      </c>
      <c r="AW187" s="12" t="s">
        <v>32</v>
      </c>
      <c r="AX187" s="12" t="s">
        <v>75</v>
      </c>
      <c r="AY187" s="143" t="s">
        <v>144</v>
      </c>
    </row>
    <row r="188" spans="2:65" s="13" customFormat="1">
      <c r="B188" s="149"/>
      <c r="D188" s="142" t="s">
        <v>153</v>
      </c>
      <c r="E188" s="150" t="s">
        <v>1</v>
      </c>
      <c r="F188" s="151" t="s">
        <v>159</v>
      </c>
      <c r="H188" s="152">
        <v>2.94</v>
      </c>
      <c r="I188" s="153"/>
      <c r="L188" s="149"/>
      <c r="M188" s="154"/>
      <c r="T188" s="155"/>
      <c r="AT188" s="150" t="s">
        <v>153</v>
      </c>
      <c r="AU188" s="150" t="s">
        <v>85</v>
      </c>
      <c r="AV188" s="13" t="s">
        <v>151</v>
      </c>
      <c r="AW188" s="13" t="s">
        <v>32</v>
      </c>
      <c r="AX188" s="13" t="s">
        <v>83</v>
      </c>
      <c r="AY188" s="150" t="s">
        <v>144</v>
      </c>
    </row>
    <row r="189" spans="2:65" s="1" customFormat="1" ht="24.2" customHeight="1">
      <c r="B189" s="127"/>
      <c r="C189" s="128" t="s">
        <v>203</v>
      </c>
      <c r="D189" s="128" t="s">
        <v>147</v>
      </c>
      <c r="E189" s="129" t="s">
        <v>204</v>
      </c>
      <c r="F189" s="130" t="s">
        <v>205</v>
      </c>
      <c r="G189" s="131" t="s">
        <v>150</v>
      </c>
      <c r="H189" s="132">
        <v>57.531999999999996</v>
      </c>
      <c r="I189" s="133"/>
      <c r="J189" s="134">
        <f>ROUND(I189*H189,2)</f>
        <v>0</v>
      </c>
      <c r="K189" s="130" t="s">
        <v>395</v>
      </c>
      <c r="L189" s="31"/>
      <c r="M189" s="135" t="s">
        <v>1</v>
      </c>
      <c r="N189" s="136" t="s">
        <v>40</v>
      </c>
      <c r="P189" s="137">
        <f>O189*H189</f>
        <v>0</v>
      </c>
      <c r="Q189" s="137">
        <v>7.9210000000000003E-2</v>
      </c>
      <c r="R189" s="137">
        <f>Q189*H189</f>
        <v>4.5571097199999997</v>
      </c>
      <c r="S189" s="137">
        <v>0</v>
      </c>
      <c r="T189" s="138">
        <f>S189*H189</f>
        <v>0</v>
      </c>
      <c r="AR189" s="139" t="s">
        <v>151</v>
      </c>
      <c r="AT189" s="139" t="s">
        <v>147</v>
      </c>
      <c r="AU189" s="139" t="s">
        <v>85</v>
      </c>
      <c r="AY189" s="16" t="s">
        <v>144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6" t="s">
        <v>83</v>
      </c>
      <c r="BK189" s="140">
        <f>ROUND(I189*H189,2)</f>
        <v>0</v>
      </c>
      <c r="BL189" s="16" t="s">
        <v>151</v>
      </c>
      <c r="BM189" s="139" t="s">
        <v>206</v>
      </c>
    </row>
    <row r="190" spans="2:65" s="14" customFormat="1">
      <c r="B190" s="156"/>
      <c r="D190" s="142" t="s">
        <v>153</v>
      </c>
      <c r="E190" s="157" t="s">
        <v>1</v>
      </c>
      <c r="F190" s="158" t="s">
        <v>207</v>
      </c>
      <c r="H190" s="157" t="s">
        <v>1</v>
      </c>
      <c r="I190" s="159"/>
      <c r="L190" s="156"/>
      <c r="M190" s="160"/>
      <c r="T190" s="161"/>
      <c r="AT190" s="157" t="s">
        <v>153</v>
      </c>
      <c r="AU190" s="157" t="s">
        <v>85</v>
      </c>
      <c r="AV190" s="14" t="s">
        <v>83</v>
      </c>
      <c r="AW190" s="14" t="s">
        <v>32</v>
      </c>
      <c r="AX190" s="14" t="s">
        <v>75</v>
      </c>
      <c r="AY190" s="157" t="s">
        <v>144</v>
      </c>
    </row>
    <row r="191" spans="2:65" s="14" customFormat="1">
      <c r="B191" s="156"/>
      <c r="D191" s="142" t="s">
        <v>153</v>
      </c>
      <c r="E191" s="157" t="s">
        <v>1</v>
      </c>
      <c r="F191" s="158" t="s">
        <v>201</v>
      </c>
      <c r="H191" s="157" t="s">
        <v>1</v>
      </c>
      <c r="I191" s="159"/>
      <c r="L191" s="156"/>
      <c r="M191" s="160"/>
      <c r="T191" s="161"/>
      <c r="AT191" s="157" t="s">
        <v>153</v>
      </c>
      <c r="AU191" s="157" t="s">
        <v>85</v>
      </c>
      <c r="AV191" s="14" t="s">
        <v>83</v>
      </c>
      <c r="AW191" s="14" t="s">
        <v>32</v>
      </c>
      <c r="AX191" s="14" t="s">
        <v>75</v>
      </c>
      <c r="AY191" s="157" t="s">
        <v>144</v>
      </c>
    </row>
    <row r="192" spans="2:65" s="12" customFormat="1">
      <c r="B192" s="141"/>
      <c r="D192" s="142" t="s">
        <v>153</v>
      </c>
      <c r="E192" s="143" t="s">
        <v>1</v>
      </c>
      <c r="F192" s="144" t="s">
        <v>208</v>
      </c>
      <c r="H192" s="145">
        <v>12.132999999999999</v>
      </c>
      <c r="I192" s="146"/>
      <c r="L192" s="141"/>
      <c r="M192" s="147"/>
      <c r="T192" s="148"/>
      <c r="AT192" s="143" t="s">
        <v>153</v>
      </c>
      <c r="AU192" s="143" t="s">
        <v>85</v>
      </c>
      <c r="AV192" s="12" t="s">
        <v>85</v>
      </c>
      <c r="AW192" s="12" t="s">
        <v>32</v>
      </c>
      <c r="AX192" s="12" t="s">
        <v>75</v>
      </c>
      <c r="AY192" s="143" t="s">
        <v>144</v>
      </c>
    </row>
    <row r="193" spans="2:65" s="14" customFormat="1">
      <c r="B193" s="156"/>
      <c r="D193" s="142" t="s">
        <v>153</v>
      </c>
      <c r="E193" s="157" t="s">
        <v>1</v>
      </c>
      <c r="F193" s="158" t="s">
        <v>171</v>
      </c>
      <c r="H193" s="157" t="s">
        <v>1</v>
      </c>
      <c r="I193" s="159"/>
      <c r="L193" s="156"/>
      <c r="M193" s="160"/>
      <c r="T193" s="161"/>
      <c r="AT193" s="157" t="s">
        <v>153</v>
      </c>
      <c r="AU193" s="157" t="s">
        <v>85</v>
      </c>
      <c r="AV193" s="14" t="s">
        <v>83</v>
      </c>
      <c r="AW193" s="14" t="s">
        <v>32</v>
      </c>
      <c r="AX193" s="14" t="s">
        <v>75</v>
      </c>
      <c r="AY193" s="157" t="s">
        <v>144</v>
      </c>
    </row>
    <row r="194" spans="2:65" s="12" customFormat="1">
      <c r="B194" s="141"/>
      <c r="D194" s="142" t="s">
        <v>153</v>
      </c>
      <c r="E194" s="143" t="s">
        <v>1</v>
      </c>
      <c r="F194" s="144" t="s">
        <v>209</v>
      </c>
      <c r="H194" s="145">
        <v>13.073</v>
      </c>
      <c r="I194" s="146"/>
      <c r="L194" s="141"/>
      <c r="M194" s="147"/>
      <c r="T194" s="148"/>
      <c r="AT194" s="143" t="s">
        <v>153</v>
      </c>
      <c r="AU194" s="143" t="s">
        <v>85</v>
      </c>
      <c r="AV194" s="12" t="s">
        <v>85</v>
      </c>
      <c r="AW194" s="12" t="s">
        <v>32</v>
      </c>
      <c r="AX194" s="12" t="s">
        <v>75</v>
      </c>
      <c r="AY194" s="143" t="s">
        <v>144</v>
      </c>
    </row>
    <row r="195" spans="2:65" s="12" customFormat="1">
      <c r="B195" s="141"/>
      <c r="D195" s="142" t="s">
        <v>153</v>
      </c>
      <c r="E195" s="143" t="s">
        <v>1</v>
      </c>
      <c r="F195" s="144" t="s">
        <v>210</v>
      </c>
      <c r="H195" s="145">
        <v>18.466000000000001</v>
      </c>
      <c r="I195" s="146"/>
      <c r="L195" s="141"/>
      <c r="M195" s="147"/>
      <c r="T195" s="148"/>
      <c r="AT195" s="143" t="s">
        <v>153</v>
      </c>
      <c r="AU195" s="143" t="s">
        <v>85</v>
      </c>
      <c r="AV195" s="12" t="s">
        <v>85</v>
      </c>
      <c r="AW195" s="12" t="s">
        <v>32</v>
      </c>
      <c r="AX195" s="12" t="s">
        <v>75</v>
      </c>
      <c r="AY195" s="143" t="s">
        <v>144</v>
      </c>
    </row>
    <row r="196" spans="2:65" s="12" customFormat="1">
      <c r="B196" s="141"/>
      <c r="D196" s="142" t="s">
        <v>153</v>
      </c>
      <c r="E196" s="143" t="s">
        <v>1</v>
      </c>
      <c r="F196" s="144" t="s">
        <v>211</v>
      </c>
      <c r="H196" s="145">
        <v>13.86</v>
      </c>
      <c r="I196" s="146"/>
      <c r="L196" s="141"/>
      <c r="M196" s="147"/>
      <c r="T196" s="148"/>
      <c r="AT196" s="143" t="s">
        <v>153</v>
      </c>
      <c r="AU196" s="143" t="s">
        <v>85</v>
      </c>
      <c r="AV196" s="12" t="s">
        <v>85</v>
      </c>
      <c r="AW196" s="12" t="s">
        <v>32</v>
      </c>
      <c r="AX196" s="12" t="s">
        <v>75</v>
      </c>
      <c r="AY196" s="143" t="s">
        <v>144</v>
      </c>
    </row>
    <row r="197" spans="2:65" s="13" customFormat="1">
      <c r="B197" s="149"/>
      <c r="D197" s="142" t="s">
        <v>153</v>
      </c>
      <c r="E197" s="150" t="s">
        <v>1</v>
      </c>
      <c r="F197" s="151" t="s">
        <v>159</v>
      </c>
      <c r="H197" s="152">
        <v>57.531999999999996</v>
      </c>
      <c r="I197" s="153"/>
      <c r="L197" s="149"/>
      <c r="M197" s="154"/>
      <c r="T197" s="155"/>
      <c r="AT197" s="150" t="s">
        <v>153</v>
      </c>
      <c r="AU197" s="150" t="s">
        <v>85</v>
      </c>
      <c r="AV197" s="13" t="s">
        <v>151</v>
      </c>
      <c r="AW197" s="13" t="s">
        <v>32</v>
      </c>
      <c r="AX197" s="13" t="s">
        <v>83</v>
      </c>
      <c r="AY197" s="150" t="s">
        <v>144</v>
      </c>
    </row>
    <row r="198" spans="2:65" s="11" customFormat="1" ht="22.9" customHeight="1">
      <c r="B198" s="115"/>
      <c r="D198" s="116" t="s">
        <v>74</v>
      </c>
      <c r="E198" s="125" t="s">
        <v>151</v>
      </c>
      <c r="F198" s="125" t="s">
        <v>212</v>
      </c>
      <c r="I198" s="118"/>
      <c r="J198" s="126">
        <f>BK198</f>
        <v>0</v>
      </c>
      <c r="L198" s="115"/>
      <c r="M198" s="120"/>
      <c r="P198" s="121">
        <f>SUM(P199:P253)</f>
        <v>0</v>
      </c>
      <c r="R198" s="121">
        <f>SUM(R199:R253)</f>
        <v>17.176430575407998</v>
      </c>
      <c r="T198" s="122">
        <f>SUM(T199:T253)</f>
        <v>0</v>
      </c>
      <c r="AR198" s="116" t="s">
        <v>83</v>
      </c>
      <c r="AT198" s="123" t="s">
        <v>74</v>
      </c>
      <c r="AU198" s="123" t="s">
        <v>83</v>
      </c>
      <c r="AY198" s="116" t="s">
        <v>144</v>
      </c>
      <c r="BK198" s="124">
        <f>SUM(BK199:BK253)</f>
        <v>0</v>
      </c>
    </row>
    <row r="199" spans="2:65" s="1" customFormat="1" ht="24.2" customHeight="1">
      <c r="B199" s="127"/>
      <c r="C199" s="128" t="s">
        <v>213</v>
      </c>
      <c r="D199" s="128" t="s">
        <v>147</v>
      </c>
      <c r="E199" s="129" t="s">
        <v>214</v>
      </c>
      <c r="F199" s="130" t="s">
        <v>215</v>
      </c>
      <c r="G199" s="131" t="s">
        <v>150</v>
      </c>
      <c r="H199" s="132">
        <v>157.56299999999999</v>
      </c>
      <c r="I199" s="133"/>
      <c r="J199" s="134">
        <f>ROUND(I199*H199,2)</f>
        <v>0</v>
      </c>
      <c r="K199" s="130" t="s">
        <v>395</v>
      </c>
      <c r="L199" s="31"/>
      <c r="M199" s="135" t="s">
        <v>1</v>
      </c>
      <c r="N199" s="136" t="s">
        <v>40</v>
      </c>
      <c r="P199" s="137">
        <f>O199*H199</f>
        <v>0</v>
      </c>
      <c r="Q199" s="137">
        <v>1.46652E-2</v>
      </c>
      <c r="R199" s="137">
        <f>Q199*H199</f>
        <v>2.3106929075999996</v>
      </c>
      <c r="S199" s="137">
        <v>0</v>
      </c>
      <c r="T199" s="138">
        <f>S199*H199</f>
        <v>0</v>
      </c>
      <c r="AR199" s="139" t="s">
        <v>151</v>
      </c>
      <c r="AT199" s="139" t="s">
        <v>147</v>
      </c>
      <c r="AU199" s="139" t="s">
        <v>85</v>
      </c>
      <c r="AY199" s="16" t="s">
        <v>144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6" t="s">
        <v>83</v>
      </c>
      <c r="BK199" s="140">
        <f>ROUND(I199*H199,2)</f>
        <v>0</v>
      </c>
      <c r="BL199" s="16" t="s">
        <v>151</v>
      </c>
      <c r="BM199" s="139" t="s">
        <v>216</v>
      </c>
    </row>
    <row r="200" spans="2:65" s="14" customFormat="1">
      <c r="B200" s="156"/>
      <c r="D200" s="142" t="s">
        <v>153</v>
      </c>
      <c r="E200" s="157" t="s">
        <v>1</v>
      </c>
      <c r="F200" s="158" t="s">
        <v>217</v>
      </c>
      <c r="H200" s="157" t="s">
        <v>1</v>
      </c>
      <c r="I200" s="159"/>
      <c r="L200" s="156"/>
      <c r="M200" s="160"/>
      <c r="T200" s="161"/>
      <c r="AT200" s="157" t="s">
        <v>153</v>
      </c>
      <c r="AU200" s="157" t="s">
        <v>85</v>
      </c>
      <c r="AV200" s="14" t="s">
        <v>83</v>
      </c>
      <c r="AW200" s="14" t="s">
        <v>32</v>
      </c>
      <c r="AX200" s="14" t="s">
        <v>75</v>
      </c>
      <c r="AY200" s="157" t="s">
        <v>144</v>
      </c>
    </row>
    <row r="201" spans="2:65" s="12" customFormat="1">
      <c r="B201" s="141"/>
      <c r="D201" s="142" t="s">
        <v>153</v>
      </c>
      <c r="E201" s="143" t="s">
        <v>1</v>
      </c>
      <c r="F201" s="144" t="s">
        <v>218</v>
      </c>
      <c r="H201" s="145">
        <v>157.56299999999999</v>
      </c>
      <c r="I201" s="146"/>
      <c r="L201" s="141"/>
      <c r="M201" s="147"/>
      <c r="T201" s="148"/>
      <c r="AT201" s="143" t="s">
        <v>153</v>
      </c>
      <c r="AU201" s="143" t="s">
        <v>85</v>
      </c>
      <c r="AV201" s="12" t="s">
        <v>85</v>
      </c>
      <c r="AW201" s="12" t="s">
        <v>32</v>
      </c>
      <c r="AX201" s="12" t="s">
        <v>75</v>
      </c>
      <c r="AY201" s="143" t="s">
        <v>144</v>
      </c>
    </row>
    <row r="202" spans="2:65" s="13" customFormat="1">
      <c r="B202" s="149"/>
      <c r="D202" s="142" t="s">
        <v>153</v>
      </c>
      <c r="E202" s="150" t="s">
        <v>1</v>
      </c>
      <c r="F202" s="151" t="s">
        <v>159</v>
      </c>
      <c r="H202" s="152">
        <v>157.56299999999999</v>
      </c>
      <c r="I202" s="153"/>
      <c r="L202" s="149"/>
      <c r="M202" s="154"/>
      <c r="T202" s="155"/>
      <c r="AT202" s="150" t="s">
        <v>153</v>
      </c>
      <c r="AU202" s="150" t="s">
        <v>85</v>
      </c>
      <c r="AV202" s="13" t="s">
        <v>151</v>
      </c>
      <c r="AW202" s="13" t="s">
        <v>32</v>
      </c>
      <c r="AX202" s="13" t="s">
        <v>83</v>
      </c>
      <c r="AY202" s="150" t="s">
        <v>144</v>
      </c>
    </row>
    <row r="203" spans="2:65" s="1" customFormat="1" ht="16.5" customHeight="1">
      <c r="B203" s="127"/>
      <c r="C203" s="128" t="s">
        <v>219</v>
      </c>
      <c r="D203" s="128" t="s">
        <v>147</v>
      </c>
      <c r="E203" s="129" t="s">
        <v>220</v>
      </c>
      <c r="F203" s="130" t="s">
        <v>221</v>
      </c>
      <c r="G203" s="131" t="s">
        <v>162</v>
      </c>
      <c r="H203" s="132">
        <v>3.597</v>
      </c>
      <c r="I203" s="133"/>
      <c r="J203" s="134">
        <f>ROUND(I203*H203,2)</f>
        <v>0</v>
      </c>
      <c r="K203" s="130" t="s">
        <v>395</v>
      </c>
      <c r="L203" s="31"/>
      <c r="M203" s="135" t="s">
        <v>1</v>
      </c>
      <c r="N203" s="136" t="s">
        <v>40</v>
      </c>
      <c r="P203" s="137">
        <f>O203*H203</f>
        <v>0</v>
      </c>
      <c r="Q203" s="137">
        <v>2.5019749999999998</v>
      </c>
      <c r="R203" s="137">
        <f>Q203*H203</f>
        <v>8.9996040749999988</v>
      </c>
      <c r="S203" s="137">
        <v>0</v>
      </c>
      <c r="T203" s="138">
        <f>S203*H203</f>
        <v>0</v>
      </c>
      <c r="AR203" s="139" t="s">
        <v>151</v>
      </c>
      <c r="AT203" s="139" t="s">
        <v>147</v>
      </c>
      <c r="AU203" s="139" t="s">
        <v>85</v>
      </c>
      <c r="AY203" s="16" t="s">
        <v>144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6" t="s">
        <v>83</v>
      </c>
      <c r="BK203" s="140">
        <f>ROUND(I203*H203,2)</f>
        <v>0</v>
      </c>
      <c r="BL203" s="16" t="s">
        <v>151</v>
      </c>
      <c r="BM203" s="139" t="s">
        <v>222</v>
      </c>
    </row>
    <row r="204" spans="2:65" s="14" customFormat="1">
      <c r="B204" s="156"/>
      <c r="D204" s="142" t="s">
        <v>153</v>
      </c>
      <c r="E204" s="157" t="s">
        <v>1</v>
      </c>
      <c r="F204" s="158" t="s">
        <v>223</v>
      </c>
      <c r="H204" s="157" t="s">
        <v>1</v>
      </c>
      <c r="I204" s="159"/>
      <c r="L204" s="156"/>
      <c r="M204" s="160"/>
      <c r="T204" s="161"/>
      <c r="AT204" s="157" t="s">
        <v>153</v>
      </c>
      <c r="AU204" s="157" t="s">
        <v>85</v>
      </c>
      <c r="AV204" s="14" t="s">
        <v>83</v>
      </c>
      <c r="AW204" s="14" t="s">
        <v>32</v>
      </c>
      <c r="AX204" s="14" t="s">
        <v>75</v>
      </c>
      <c r="AY204" s="157" t="s">
        <v>144</v>
      </c>
    </row>
    <row r="205" spans="2:65" s="14" customFormat="1">
      <c r="B205" s="156"/>
      <c r="D205" s="142" t="s">
        <v>153</v>
      </c>
      <c r="E205" s="157" t="s">
        <v>1</v>
      </c>
      <c r="F205" s="158" t="s">
        <v>224</v>
      </c>
      <c r="H205" s="157" t="s">
        <v>1</v>
      </c>
      <c r="I205" s="159"/>
      <c r="L205" s="156"/>
      <c r="M205" s="160"/>
      <c r="T205" s="161"/>
      <c r="AT205" s="157" t="s">
        <v>153</v>
      </c>
      <c r="AU205" s="157" t="s">
        <v>85</v>
      </c>
      <c r="AV205" s="14" t="s">
        <v>83</v>
      </c>
      <c r="AW205" s="14" t="s">
        <v>32</v>
      </c>
      <c r="AX205" s="14" t="s">
        <v>75</v>
      </c>
      <c r="AY205" s="157" t="s">
        <v>144</v>
      </c>
    </row>
    <row r="206" spans="2:65" s="12" customFormat="1">
      <c r="B206" s="141"/>
      <c r="D206" s="142" t="s">
        <v>153</v>
      </c>
      <c r="E206" s="143" t="s">
        <v>1</v>
      </c>
      <c r="F206" s="144" t="s">
        <v>225</v>
      </c>
      <c r="H206" s="145">
        <v>1.929</v>
      </c>
      <c r="I206" s="146"/>
      <c r="L206" s="141"/>
      <c r="M206" s="147"/>
      <c r="T206" s="148"/>
      <c r="AT206" s="143" t="s">
        <v>153</v>
      </c>
      <c r="AU206" s="143" t="s">
        <v>85</v>
      </c>
      <c r="AV206" s="12" t="s">
        <v>85</v>
      </c>
      <c r="AW206" s="12" t="s">
        <v>32</v>
      </c>
      <c r="AX206" s="12" t="s">
        <v>75</v>
      </c>
      <c r="AY206" s="143" t="s">
        <v>144</v>
      </c>
    </row>
    <row r="207" spans="2:65" s="14" customFormat="1">
      <c r="B207" s="156"/>
      <c r="D207" s="142" t="s">
        <v>153</v>
      </c>
      <c r="E207" s="157" t="s">
        <v>1</v>
      </c>
      <c r="F207" s="158" t="s">
        <v>226</v>
      </c>
      <c r="H207" s="157" t="s">
        <v>1</v>
      </c>
      <c r="I207" s="159"/>
      <c r="L207" s="156"/>
      <c r="M207" s="160"/>
      <c r="T207" s="161"/>
      <c r="AT207" s="157" t="s">
        <v>153</v>
      </c>
      <c r="AU207" s="157" t="s">
        <v>85</v>
      </c>
      <c r="AV207" s="14" t="s">
        <v>83</v>
      </c>
      <c r="AW207" s="14" t="s">
        <v>32</v>
      </c>
      <c r="AX207" s="14" t="s">
        <v>75</v>
      </c>
      <c r="AY207" s="157" t="s">
        <v>144</v>
      </c>
    </row>
    <row r="208" spans="2:65" s="12" customFormat="1">
      <c r="B208" s="141"/>
      <c r="D208" s="142" t="s">
        <v>153</v>
      </c>
      <c r="E208" s="143" t="s">
        <v>1</v>
      </c>
      <c r="F208" s="144" t="s">
        <v>227</v>
      </c>
      <c r="H208" s="145">
        <v>1.6679999999999999</v>
      </c>
      <c r="I208" s="146"/>
      <c r="L208" s="141"/>
      <c r="M208" s="147"/>
      <c r="T208" s="148"/>
      <c r="AT208" s="143" t="s">
        <v>153</v>
      </c>
      <c r="AU208" s="143" t="s">
        <v>85</v>
      </c>
      <c r="AV208" s="12" t="s">
        <v>85</v>
      </c>
      <c r="AW208" s="12" t="s">
        <v>32</v>
      </c>
      <c r="AX208" s="12" t="s">
        <v>75</v>
      </c>
      <c r="AY208" s="143" t="s">
        <v>144</v>
      </c>
    </row>
    <row r="209" spans="2:65" s="13" customFormat="1">
      <c r="B209" s="149"/>
      <c r="D209" s="142" t="s">
        <v>153</v>
      </c>
      <c r="E209" s="150" t="s">
        <v>1</v>
      </c>
      <c r="F209" s="151" t="s">
        <v>159</v>
      </c>
      <c r="H209" s="152">
        <v>3.597</v>
      </c>
      <c r="I209" s="153"/>
      <c r="L209" s="149"/>
      <c r="M209" s="154"/>
      <c r="T209" s="155"/>
      <c r="AT209" s="150" t="s">
        <v>153</v>
      </c>
      <c r="AU209" s="150" t="s">
        <v>85</v>
      </c>
      <c r="AV209" s="13" t="s">
        <v>151</v>
      </c>
      <c r="AW209" s="13" t="s">
        <v>32</v>
      </c>
      <c r="AX209" s="13" t="s">
        <v>83</v>
      </c>
      <c r="AY209" s="150" t="s">
        <v>144</v>
      </c>
    </row>
    <row r="210" spans="2:65" s="1" customFormat="1" ht="16.5" customHeight="1">
      <c r="B210" s="127"/>
      <c r="C210" s="128" t="s">
        <v>8</v>
      </c>
      <c r="D210" s="128" t="s">
        <v>147</v>
      </c>
      <c r="E210" s="129" t="s">
        <v>228</v>
      </c>
      <c r="F210" s="130" t="s">
        <v>229</v>
      </c>
      <c r="G210" s="131" t="s">
        <v>150</v>
      </c>
      <c r="H210" s="132">
        <v>14.826000000000001</v>
      </c>
      <c r="I210" s="133"/>
      <c r="J210" s="134">
        <f>ROUND(I210*H210,2)</f>
        <v>0</v>
      </c>
      <c r="K210" s="130" t="s">
        <v>395</v>
      </c>
      <c r="L210" s="31"/>
      <c r="M210" s="135" t="s">
        <v>1</v>
      </c>
      <c r="N210" s="136" t="s">
        <v>40</v>
      </c>
      <c r="P210" s="137">
        <f>O210*H210</f>
        <v>0</v>
      </c>
      <c r="Q210" s="137">
        <v>1.11725E-2</v>
      </c>
      <c r="R210" s="137">
        <f>Q210*H210</f>
        <v>0.16564348500000001</v>
      </c>
      <c r="S210" s="137">
        <v>0</v>
      </c>
      <c r="T210" s="138">
        <f>S210*H210</f>
        <v>0</v>
      </c>
      <c r="AR210" s="139" t="s">
        <v>151</v>
      </c>
      <c r="AT210" s="139" t="s">
        <v>147</v>
      </c>
      <c r="AU210" s="139" t="s">
        <v>85</v>
      </c>
      <c r="AY210" s="16" t="s">
        <v>144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6" t="s">
        <v>83</v>
      </c>
      <c r="BK210" s="140">
        <f>ROUND(I210*H210,2)</f>
        <v>0</v>
      </c>
      <c r="BL210" s="16" t="s">
        <v>151</v>
      </c>
      <c r="BM210" s="139" t="s">
        <v>230</v>
      </c>
    </row>
    <row r="211" spans="2:65" s="14" customFormat="1">
      <c r="B211" s="156"/>
      <c r="D211" s="142" t="s">
        <v>153</v>
      </c>
      <c r="E211" s="157" t="s">
        <v>1</v>
      </c>
      <c r="F211" s="158" t="s">
        <v>231</v>
      </c>
      <c r="H211" s="157" t="s">
        <v>1</v>
      </c>
      <c r="I211" s="159"/>
      <c r="L211" s="156"/>
      <c r="M211" s="160"/>
      <c r="T211" s="161"/>
      <c r="AT211" s="157" t="s">
        <v>153</v>
      </c>
      <c r="AU211" s="157" t="s">
        <v>85</v>
      </c>
      <c r="AV211" s="14" t="s">
        <v>83</v>
      </c>
      <c r="AW211" s="14" t="s">
        <v>32</v>
      </c>
      <c r="AX211" s="14" t="s">
        <v>75</v>
      </c>
      <c r="AY211" s="157" t="s">
        <v>144</v>
      </c>
    </row>
    <row r="212" spans="2:65" s="14" customFormat="1">
      <c r="B212" s="156"/>
      <c r="D212" s="142" t="s">
        <v>153</v>
      </c>
      <c r="E212" s="157" t="s">
        <v>1</v>
      </c>
      <c r="F212" s="158" t="s">
        <v>224</v>
      </c>
      <c r="H212" s="157" t="s">
        <v>1</v>
      </c>
      <c r="I212" s="159"/>
      <c r="L212" s="156"/>
      <c r="M212" s="160"/>
      <c r="T212" s="161"/>
      <c r="AT212" s="157" t="s">
        <v>153</v>
      </c>
      <c r="AU212" s="157" t="s">
        <v>85</v>
      </c>
      <c r="AV212" s="14" t="s">
        <v>83</v>
      </c>
      <c r="AW212" s="14" t="s">
        <v>32</v>
      </c>
      <c r="AX212" s="14" t="s">
        <v>75</v>
      </c>
      <c r="AY212" s="157" t="s">
        <v>144</v>
      </c>
    </row>
    <row r="213" spans="2:65" s="14" customFormat="1">
      <c r="B213" s="156"/>
      <c r="D213" s="142" t="s">
        <v>153</v>
      </c>
      <c r="E213" s="157" t="s">
        <v>1</v>
      </c>
      <c r="F213" s="158" t="s">
        <v>232</v>
      </c>
      <c r="H213" s="157" t="s">
        <v>1</v>
      </c>
      <c r="I213" s="159"/>
      <c r="L213" s="156"/>
      <c r="M213" s="160"/>
      <c r="T213" s="161"/>
      <c r="AT213" s="157" t="s">
        <v>153</v>
      </c>
      <c r="AU213" s="157" t="s">
        <v>85</v>
      </c>
      <c r="AV213" s="14" t="s">
        <v>83</v>
      </c>
      <c r="AW213" s="14" t="s">
        <v>32</v>
      </c>
      <c r="AX213" s="14" t="s">
        <v>75</v>
      </c>
      <c r="AY213" s="157" t="s">
        <v>144</v>
      </c>
    </row>
    <row r="214" spans="2:65" s="14" customFormat="1">
      <c r="B214" s="156"/>
      <c r="D214" s="142" t="s">
        <v>153</v>
      </c>
      <c r="E214" s="157" t="s">
        <v>1</v>
      </c>
      <c r="F214" s="158" t="s">
        <v>233</v>
      </c>
      <c r="H214" s="157" t="s">
        <v>1</v>
      </c>
      <c r="I214" s="159"/>
      <c r="L214" s="156"/>
      <c r="M214" s="160"/>
      <c r="T214" s="161"/>
      <c r="AT214" s="157" t="s">
        <v>153</v>
      </c>
      <c r="AU214" s="157" t="s">
        <v>85</v>
      </c>
      <c r="AV214" s="14" t="s">
        <v>83</v>
      </c>
      <c r="AW214" s="14" t="s">
        <v>32</v>
      </c>
      <c r="AX214" s="14" t="s">
        <v>75</v>
      </c>
      <c r="AY214" s="157" t="s">
        <v>144</v>
      </c>
    </row>
    <row r="215" spans="2:65" s="12" customFormat="1">
      <c r="B215" s="141"/>
      <c r="D215" s="142" t="s">
        <v>153</v>
      </c>
      <c r="E215" s="143" t="s">
        <v>1</v>
      </c>
      <c r="F215" s="144" t="s">
        <v>234</v>
      </c>
      <c r="H215" s="145">
        <v>14.826000000000001</v>
      </c>
      <c r="I215" s="146"/>
      <c r="L215" s="141"/>
      <c r="M215" s="147"/>
      <c r="T215" s="148"/>
      <c r="AT215" s="143" t="s">
        <v>153</v>
      </c>
      <c r="AU215" s="143" t="s">
        <v>85</v>
      </c>
      <c r="AV215" s="12" t="s">
        <v>85</v>
      </c>
      <c r="AW215" s="12" t="s">
        <v>32</v>
      </c>
      <c r="AX215" s="12" t="s">
        <v>75</v>
      </c>
      <c r="AY215" s="143" t="s">
        <v>144</v>
      </c>
    </row>
    <row r="216" spans="2:65" s="13" customFormat="1">
      <c r="B216" s="149"/>
      <c r="D216" s="142" t="s">
        <v>153</v>
      </c>
      <c r="E216" s="150" t="s">
        <v>1</v>
      </c>
      <c r="F216" s="151" t="s">
        <v>159</v>
      </c>
      <c r="H216" s="152">
        <v>14.826000000000001</v>
      </c>
      <c r="I216" s="153"/>
      <c r="L216" s="149"/>
      <c r="M216" s="154"/>
      <c r="T216" s="155"/>
      <c r="AT216" s="150" t="s">
        <v>153</v>
      </c>
      <c r="AU216" s="150" t="s">
        <v>85</v>
      </c>
      <c r="AV216" s="13" t="s">
        <v>151</v>
      </c>
      <c r="AW216" s="13" t="s">
        <v>32</v>
      </c>
      <c r="AX216" s="13" t="s">
        <v>83</v>
      </c>
      <c r="AY216" s="150" t="s">
        <v>144</v>
      </c>
    </row>
    <row r="217" spans="2:65" s="1" customFormat="1" ht="16.5" customHeight="1">
      <c r="B217" s="127"/>
      <c r="C217" s="128" t="s">
        <v>235</v>
      </c>
      <c r="D217" s="128" t="s">
        <v>147</v>
      </c>
      <c r="E217" s="129" t="s">
        <v>236</v>
      </c>
      <c r="F217" s="130" t="s">
        <v>237</v>
      </c>
      <c r="G217" s="131" t="s">
        <v>150</v>
      </c>
      <c r="H217" s="132">
        <v>31.975999999999999</v>
      </c>
      <c r="I217" s="133"/>
      <c r="J217" s="134">
        <f>ROUND(I217*H217,2)</f>
        <v>0</v>
      </c>
      <c r="K217" s="130" t="s">
        <v>395</v>
      </c>
      <c r="L217" s="31"/>
      <c r="M217" s="135" t="s">
        <v>1</v>
      </c>
      <c r="N217" s="136" t="s">
        <v>40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151</v>
      </c>
      <c r="AT217" s="139" t="s">
        <v>147</v>
      </c>
      <c r="AU217" s="139" t="s">
        <v>85</v>
      </c>
      <c r="AY217" s="16" t="s">
        <v>144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6" t="s">
        <v>83</v>
      </c>
      <c r="BK217" s="140">
        <f>ROUND(I217*H217,2)</f>
        <v>0</v>
      </c>
      <c r="BL217" s="16" t="s">
        <v>151</v>
      </c>
      <c r="BM217" s="139" t="s">
        <v>238</v>
      </c>
    </row>
    <row r="218" spans="2:65" s="1" customFormat="1" ht="21.75" customHeight="1">
      <c r="B218" s="127"/>
      <c r="C218" s="128" t="s">
        <v>239</v>
      </c>
      <c r="D218" s="128" t="s">
        <v>147</v>
      </c>
      <c r="E218" s="129" t="s">
        <v>240</v>
      </c>
      <c r="F218" s="130" t="s">
        <v>241</v>
      </c>
      <c r="G218" s="131" t="s">
        <v>190</v>
      </c>
      <c r="H218" s="132">
        <v>0.28299999999999997</v>
      </c>
      <c r="I218" s="133"/>
      <c r="J218" s="134">
        <f>ROUND(I218*H218,2)</f>
        <v>0</v>
      </c>
      <c r="K218" s="130" t="s">
        <v>395</v>
      </c>
      <c r="L218" s="31"/>
      <c r="M218" s="135" t="s">
        <v>1</v>
      </c>
      <c r="N218" s="136" t="s">
        <v>40</v>
      </c>
      <c r="P218" s="137">
        <f>O218*H218</f>
        <v>0</v>
      </c>
      <c r="Q218" s="137">
        <v>1.0529056800000001</v>
      </c>
      <c r="R218" s="137">
        <f>Q218*H218</f>
        <v>0.29797230743999997</v>
      </c>
      <c r="S218" s="137">
        <v>0</v>
      </c>
      <c r="T218" s="138">
        <f>S218*H218</f>
        <v>0</v>
      </c>
      <c r="AR218" s="139" t="s">
        <v>151</v>
      </c>
      <c r="AT218" s="139" t="s">
        <v>147</v>
      </c>
      <c r="AU218" s="139" t="s">
        <v>85</v>
      </c>
      <c r="AY218" s="16" t="s">
        <v>144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6" t="s">
        <v>83</v>
      </c>
      <c r="BK218" s="140">
        <f>ROUND(I218*H218,2)</f>
        <v>0</v>
      </c>
      <c r="BL218" s="16" t="s">
        <v>151</v>
      </c>
      <c r="BM218" s="139" t="s">
        <v>242</v>
      </c>
    </row>
    <row r="219" spans="2:65" s="14" customFormat="1">
      <c r="B219" s="156"/>
      <c r="D219" s="142" t="s">
        <v>153</v>
      </c>
      <c r="E219" s="157" t="s">
        <v>1</v>
      </c>
      <c r="F219" s="158" t="s">
        <v>243</v>
      </c>
      <c r="H219" s="157" t="s">
        <v>1</v>
      </c>
      <c r="I219" s="159"/>
      <c r="L219" s="156"/>
      <c r="M219" s="160"/>
      <c r="T219" s="161"/>
      <c r="AT219" s="157" t="s">
        <v>153</v>
      </c>
      <c r="AU219" s="157" t="s">
        <v>85</v>
      </c>
      <c r="AV219" s="14" t="s">
        <v>83</v>
      </c>
      <c r="AW219" s="14" t="s">
        <v>32</v>
      </c>
      <c r="AX219" s="14" t="s">
        <v>75</v>
      </c>
      <c r="AY219" s="157" t="s">
        <v>144</v>
      </c>
    </row>
    <row r="220" spans="2:65" s="14" customFormat="1">
      <c r="B220" s="156"/>
      <c r="D220" s="142" t="s">
        <v>153</v>
      </c>
      <c r="E220" s="157" t="s">
        <v>1</v>
      </c>
      <c r="F220" s="158" t="s">
        <v>244</v>
      </c>
      <c r="H220" s="157" t="s">
        <v>1</v>
      </c>
      <c r="I220" s="159"/>
      <c r="L220" s="156"/>
      <c r="M220" s="160"/>
      <c r="T220" s="161"/>
      <c r="AT220" s="157" t="s">
        <v>153</v>
      </c>
      <c r="AU220" s="157" t="s">
        <v>85</v>
      </c>
      <c r="AV220" s="14" t="s">
        <v>83</v>
      </c>
      <c r="AW220" s="14" t="s">
        <v>32</v>
      </c>
      <c r="AX220" s="14" t="s">
        <v>75</v>
      </c>
      <c r="AY220" s="157" t="s">
        <v>144</v>
      </c>
    </row>
    <row r="221" spans="2:65" s="14" customFormat="1">
      <c r="B221" s="156"/>
      <c r="D221" s="142" t="s">
        <v>153</v>
      </c>
      <c r="E221" s="157" t="s">
        <v>1</v>
      </c>
      <c r="F221" s="158" t="s">
        <v>245</v>
      </c>
      <c r="H221" s="157" t="s">
        <v>1</v>
      </c>
      <c r="I221" s="159"/>
      <c r="L221" s="156"/>
      <c r="M221" s="160"/>
      <c r="T221" s="161"/>
      <c r="AT221" s="157" t="s">
        <v>153</v>
      </c>
      <c r="AU221" s="157" t="s">
        <v>85</v>
      </c>
      <c r="AV221" s="14" t="s">
        <v>83</v>
      </c>
      <c r="AW221" s="14" t="s">
        <v>32</v>
      </c>
      <c r="AX221" s="14" t="s">
        <v>75</v>
      </c>
      <c r="AY221" s="157" t="s">
        <v>144</v>
      </c>
    </row>
    <row r="222" spans="2:65" s="12" customFormat="1">
      <c r="B222" s="141"/>
      <c r="D222" s="142" t="s">
        <v>153</v>
      </c>
      <c r="E222" s="143" t="s">
        <v>1</v>
      </c>
      <c r="F222" s="144" t="s">
        <v>246</v>
      </c>
      <c r="H222" s="145">
        <v>0.19500000000000001</v>
      </c>
      <c r="I222" s="146"/>
      <c r="L222" s="141"/>
      <c r="M222" s="147"/>
      <c r="T222" s="148"/>
      <c r="AT222" s="143" t="s">
        <v>153</v>
      </c>
      <c r="AU222" s="143" t="s">
        <v>85</v>
      </c>
      <c r="AV222" s="12" t="s">
        <v>85</v>
      </c>
      <c r="AW222" s="12" t="s">
        <v>32</v>
      </c>
      <c r="AX222" s="12" t="s">
        <v>75</v>
      </c>
      <c r="AY222" s="143" t="s">
        <v>144</v>
      </c>
    </row>
    <row r="223" spans="2:65" s="14" customFormat="1">
      <c r="B223" s="156"/>
      <c r="D223" s="142" t="s">
        <v>153</v>
      </c>
      <c r="E223" s="157" t="s">
        <v>1</v>
      </c>
      <c r="F223" s="158" t="s">
        <v>247</v>
      </c>
      <c r="H223" s="157" t="s">
        <v>1</v>
      </c>
      <c r="I223" s="159"/>
      <c r="L223" s="156"/>
      <c r="M223" s="160"/>
      <c r="T223" s="161"/>
      <c r="AT223" s="157" t="s">
        <v>153</v>
      </c>
      <c r="AU223" s="157" t="s">
        <v>85</v>
      </c>
      <c r="AV223" s="14" t="s">
        <v>83</v>
      </c>
      <c r="AW223" s="14" t="s">
        <v>32</v>
      </c>
      <c r="AX223" s="14" t="s">
        <v>75</v>
      </c>
      <c r="AY223" s="157" t="s">
        <v>144</v>
      </c>
    </row>
    <row r="224" spans="2:65" s="12" customFormat="1">
      <c r="B224" s="141"/>
      <c r="D224" s="142" t="s">
        <v>153</v>
      </c>
      <c r="E224" s="143" t="s">
        <v>1</v>
      </c>
      <c r="F224" s="144" t="s">
        <v>248</v>
      </c>
      <c r="H224" s="145">
        <v>8.7999999999999995E-2</v>
      </c>
      <c r="I224" s="146"/>
      <c r="L224" s="141"/>
      <c r="M224" s="147"/>
      <c r="T224" s="148"/>
      <c r="AT224" s="143" t="s">
        <v>153</v>
      </c>
      <c r="AU224" s="143" t="s">
        <v>85</v>
      </c>
      <c r="AV224" s="12" t="s">
        <v>85</v>
      </c>
      <c r="AW224" s="12" t="s">
        <v>32</v>
      </c>
      <c r="AX224" s="12" t="s">
        <v>75</v>
      </c>
      <c r="AY224" s="143" t="s">
        <v>144</v>
      </c>
    </row>
    <row r="225" spans="2:65" s="13" customFormat="1">
      <c r="B225" s="149"/>
      <c r="D225" s="142" t="s">
        <v>153</v>
      </c>
      <c r="E225" s="150" t="s">
        <v>1</v>
      </c>
      <c r="F225" s="151" t="s">
        <v>159</v>
      </c>
      <c r="H225" s="152">
        <v>0.28300000000000003</v>
      </c>
      <c r="I225" s="153"/>
      <c r="L225" s="149"/>
      <c r="M225" s="154"/>
      <c r="T225" s="155"/>
      <c r="AT225" s="150" t="s">
        <v>153</v>
      </c>
      <c r="AU225" s="150" t="s">
        <v>85</v>
      </c>
      <c r="AV225" s="13" t="s">
        <v>151</v>
      </c>
      <c r="AW225" s="13" t="s">
        <v>32</v>
      </c>
      <c r="AX225" s="13" t="s">
        <v>83</v>
      </c>
      <c r="AY225" s="150" t="s">
        <v>144</v>
      </c>
    </row>
    <row r="226" spans="2:65" s="1" customFormat="1" ht="21.75" customHeight="1">
      <c r="B226" s="127"/>
      <c r="C226" s="128" t="s">
        <v>249</v>
      </c>
      <c r="D226" s="128" t="s">
        <v>147</v>
      </c>
      <c r="E226" s="129" t="s">
        <v>250</v>
      </c>
      <c r="F226" s="130" t="s">
        <v>251</v>
      </c>
      <c r="G226" s="131" t="s">
        <v>162</v>
      </c>
      <c r="H226" s="132">
        <v>1.98</v>
      </c>
      <c r="I226" s="133"/>
      <c r="J226" s="134">
        <f>ROUND(I226*H226,2)</f>
        <v>0</v>
      </c>
      <c r="K226" s="130" t="s">
        <v>395</v>
      </c>
      <c r="L226" s="31"/>
      <c r="M226" s="135" t="s">
        <v>1</v>
      </c>
      <c r="N226" s="136" t="s">
        <v>40</v>
      </c>
      <c r="P226" s="137">
        <f>O226*H226</f>
        <v>0</v>
      </c>
      <c r="Q226" s="137">
        <v>2.50194574</v>
      </c>
      <c r="R226" s="137">
        <f>Q226*H226</f>
        <v>4.9538525652000001</v>
      </c>
      <c r="S226" s="137">
        <v>0</v>
      </c>
      <c r="T226" s="138">
        <f>S226*H226</f>
        <v>0</v>
      </c>
      <c r="AR226" s="139" t="s">
        <v>151</v>
      </c>
      <c r="AT226" s="139" t="s">
        <v>147</v>
      </c>
      <c r="AU226" s="139" t="s">
        <v>85</v>
      </c>
      <c r="AY226" s="16" t="s">
        <v>144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6" t="s">
        <v>83</v>
      </c>
      <c r="BK226" s="140">
        <f>ROUND(I226*H226,2)</f>
        <v>0</v>
      </c>
      <c r="BL226" s="16" t="s">
        <v>151</v>
      </c>
      <c r="BM226" s="139" t="s">
        <v>252</v>
      </c>
    </row>
    <row r="227" spans="2:65" s="14" customFormat="1">
      <c r="B227" s="156"/>
      <c r="D227" s="142" t="s">
        <v>153</v>
      </c>
      <c r="E227" s="157" t="s">
        <v>1</v>
      </c>
      <c r="F227" s="158" t="s">
        <v>253</v>
      </c>
      <c r="H227" s="157" t="s">
        <v>1</v>
      </c>
      <c r="I227" s="159"/>
      <c r="L227" s="156"/>
      <c r="M227" s="160"/>
      <c r="T227" s="161"/>
      <c r="AT227" s="157" t="s">
        <v>153</v>
      </c>
      <c r="AU227" s="157" t="s">
        <v>85</v>
      </c>
      <c r="AV227" s="14" t="s">
        <v>83</v>
      </c>
      <c r="AW227" s="14" t="s">
        <v>32</v>
      </c>
      <c r="AX227" s="14" t="s">
        <v>75</v>
      </c>
      <c r="AY227" s="157" t="s">
        <v>144</v>
      </c>
    </row>
    <row r="228" spans="2:65" s="12" customFormat="1">
      <c r="B228" s="141"/>
      <c r="D228" s="142" t="s">
        <v>153</v>
      </c>
      <c r="E228" s="143" t="s">
        <v>1</v>
      </c>
      <c r="F228" s="144" t="s">
        <v>254</v>
      </c>
      <c r="H228" s="145">
        <v>1.98</v>
      </c>
      <c r="I228" s="146"/>
      <c r="L228" s="141"/>
      <c r="M228" s="147"/>
      <c r="T228" s="148"/>
      <c r="AT228" s="143" t="s">
        <v>153</v>
      </c>
      <c r="AU228" s="143" t="s">
        <v>85</v>
      </c>
      <c r="AV228" s="12" t="s">
        <v>85</v>
      </c>
      <c r="AW228" s="12" t="s">
        <v>32</v>
      </c>
      <c r="AX228" s="12" t="s">
        <v>75</v>
      </c>
      <c r="AY228" s="143" t="s">
        <v>144</v>
      </c>
    </row>
    <row r="229" spans="2:65" s="13" customFormat="1">
      <c r="B229" s="149"/>
      <c r="D229" s="142" t="s">
        <v>153</v>
      </c>
      <c r="E229" s="150" t="s">
        <v>1</v>
      </c>
      <c r="F229" s="151" t="s">
        <v>159</v>
      </c>
      <c r="H229" s="152">
        <v>1.98</v>
      </c>
      <c r="I229" s="153"/>
      <c r="L229" s="149"/>
      <c r="M229" s="154"/>
      <c r="T229" s="155"/>
      <c r="AT229" s="150" t="s">
        <v>153</v>
      </c>
      <c r="AU229" s="150" t="s">
        <v>85</v>
      </c>
      <c r="AV229" s="13" t="s">
        <v>151</v>
      </c>
      <c r="AW229" s="13" t="s">
        <v>32</v>
      </c>
      <c r="AX229" s="13" t="s">
        <v>83</v>
      </c>
      <c r="AY229" s="150" t="s">
        <v>144</v>
      </c>
    </row>
    <row r="230" spans="2:65" s="1" customFormat="1" ht="24.2" customHeight="1">
      <c r="B230" s="127"/>
      <c r="C230" s="128" t="s">
        <v>255</v>
      </c>
      <c r="D230" s="128" t="s">
        <v>147</v>
      </c>
      <c r="E230" s="129" t="s">
        <v>256</v>
      </c>
      <c r="F230" s="130" t="s">
        <v>257</v>
      </c>
      <c r="G230" s="131" t="s">
        <v>190</v>
      </c>
      <c r="H230" s="132">
        <v>0.218</v>
      </c>
      <c r="I230" s="133"/>
      <c r="J230" s="134">
        <f>ROUND(I230*H230,2)</f>
        <v>0</v>
      </c>
      <c r="K230" s="130" t="s">
        <v>395</v>
      </c>
      <c r="L230" s="31"/>
      <c r="M230" s="135" t="s">
        <v>1</v>
      </c>
      <c r="N230" s="136" t="s">
        <v>40</v>
      </c>
      <c r="P230" s="137">
        <f>O230*H230</f>
        <v>0</v>
      </c>
      <c r="Q230" s="137">
        <v>1.0492724</v>
      </c>
      <c r="R230" s="137">
        <f>Q230*H230</f>
        <v>0.22874138320000001</v>
      </c>
      <c r="S230" s="137">
        <v>0</v>
      </c>
      <c r="T230" s="138">
        <f>S230*H230</f>
        <v>0</v>
      </c>
      <c r="AR230" s="139" t="s">
        <v>151</v>
      </c>
      <c r="AT230" s="139" t="s">
        <v>147</v>
      </c>
      <c r="AU230" s="139" t="s">
        <v>85</v>
      </c>
      <c r="AY230" s="16" t="s">
        <v>144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6" t="s">
        <v>83</v>
      </c>
      <c r="BK230" s="140">
        <f>ROUND(I230*H230,2)</f>
        <v>0</v>
      </c>
      <c r="BL230" s="16" t="s">
        <v>151</v>
      </c>
      <c r="BM230" s="139" t="s">
        <v>258</v>
      </c>
    </row>
    <row r="231" spans="2:65" s="14" customFormat="1">
      <c r="B231" s="156"/>
      <c r="D231" s="142" t="s">
        <v>153</v>
      </c>
      <c r="E231" s="157" t="s">
        <v>1</v>
      </c>
      <c r="F231" s="158" t="s">
        <v>253</v>
      </c>
      <c r="H231" s="157" t="s">
        <v>1</v>
      </c>
      <c r="I231" s="159"/>
      <c r="L231" s="156"/>
      <c r="M231" s="160"/>
      <c r="T231" s="161"/>
      <c r="AT231" s="157" t="s">
        <v>153</v>
      </c>
      <c r="AU231" s="157" t="s">
        <v>85</v>
      </c>
      <c r="AV231" s="14" t="s">
        <v>83</v>
      </c>
      <c r="AW231" s="14" t="s">
        <v>32</v>
      </c>
      <c r="AX231" s="14" t="s">
        <v>75</v>
      </c>
      <c r="AY231" s="157" t="s">
        <v>144</v>
      </c>
    </row>
    <row r="232" spans="2:65" s="12" customFormat="1">
      <c r="B232" s="141"/>
      <c r="D232" s="142" t="s">
        <v>153</v>
      </c>
      <c r="E232" s="143" t="s">
        <v>1</v>
      </c>
      <c r="F232" s="144" t="s">
        <v>259</v>
      </c>
      <c r="H232" s="145">
        <v>0.218</v>
      </c>
      <c r="I232" s="146"/>
      <c r="L232" s="141"/>
      <c r="M232" s="147"/>
      <c r="T232" s="148"/>
      <c r="AT232" s="143" t="s">
        <v>153</v>
      </c>
      <c r="AU232" s="143" t="s">
        <v>85</v>
      </c>
      <c r="AV232" s="12" t="s">
        <v>85</v>
      </c>
      <c r="AW232" s="12" t="s">
        <v>32</v>
      </c>
      <c r="AX232" s="12" t="s">
        <v>75</v>
      </c>
      <c r="AY232" s="143" t="s">
        <v>144</v>
      </c>
    </row>
    <row r="233" spans="2:65" s="13" customFormat="1">
      <c r="B233" s="149"/>
      <c r="D233" s="142" t="s">
        <v>153</v>
      </c>
      <c r="E233" s="150" t="s">
        <v>1</v>
      </c>
      <c r="F233" s="151" t="s">
        <v>159</v>
      </c>
      <c r="H233" s="152">
        <v>0.218</v>
      </c>
      <c r="I233" s="153"/>
      <c r="L233" s="149"/>
      <c r="M233" s="154"/>
      <c r="T233" s="155"/>
      <c r="AT233" s="150" t="s">
        <v>153</v>
      </c>
      <c r="AU233" s="150" t="s">
        <v>85</v>
      </c>
      <c r="AV233" s="13" t="s">
        <v>151</v>
      </c>
      <c r="AW233" s="13" t="s">
        <v>32</v>
      </c>
      <c r="AX233" s="13" t="s">
        <v>83</v>
      </c>
      <c r="AY233" s="150" t="s">
        <v>144</v>
      </c>
    </row>
    <row r="234" spans="2:65" s="1" customFormat="1" ht="24.2" customHeight="1">
      <c r="B234" s="127"/>
      <c r="C234" s="128" t="s">
        <v>260</v>
      </c>
      <c r="D234" s="128" t="s">
        <v>147</v>
      </c>
      <c r="E234" s="129" t="s">
        <v>261</v>
      </c>
      <c r="F234" s="130" t="s">
        <v>262</v>
      </c>
      <c r="G234" s="131" t="s">
        <v>150</v>
      </c>
      <c r="H234" s="132">
        <v>9.6479999999999997</v>
      </c>
      <c r="I234" s="133"/>
      <c r="J234" s="134">
        <f>ROUND(I234*H234,2)</f>
        <v>0</v>
      </c>
      <c r="K234" s="130" t="s">
        <v>395</v>
      </c>
      <c r="L234" s="31"/>
      <c r="M234" s="135" t="s">
        <v>1</v>
      </c>
      <c r="N234" s="136" t="s">
        <v>40</v>
      </c>
      <c r="P234" s="137">
        <f>O234*H234</f>
        <v>0</v>
      </c>
      <c r="Q234" s="137">
        <v>1.2958216E-2</v>
      </c>
      <c r="R234" s="137">
        <f>Q234*H234</f>
        <v>0.12502086796799999</v>
      </c>
      <c r="S234" s="137">
        <v>0</v>
      </c>
      <c r="T234" s="138">
        <f>S234*H234</f>
        <v>0</v>
      </c>
      <c r="AR234" s="139" t="s">
        <v>151</v>
      </c>
      <c r="AT234" s="139" t="s">
        <v>147</v>
      </c>
      <c r="AU234" s="139" t="s">
        <v>85</v>
      </c>
      <c r="AY234" s="16" t="s">
        <v>144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6" t="s">
        <v>83</v>
      </c>
      <c r="BK234" s="140">
        <f>ROUND(I234*H234,2)</f>
        <v>0</v>
      </c>
      <c r="BL234" s="16" t="s">
        <v>151</v>
      </c>
      <c r="BM234" s="139" t="s">
        <v>263</v>
      </c>
    </row>
    <row r="235" spans="2:65" s="14" customFormat="1">
      <c r="B235" s="156"/>
      <c r="D235" s="142" t="s">
        <v>153</v>
      </c>
      <c r="E235" s="157" t="s">
        <v>1</v>
      </c>
      <c r="F235" s="158" t="s">
        <v>253</v>
      </c>
      <c r="H235" s="157" t="s">
        <v>1</v>
      </c>
      <c r="I235" s="159"/>
      <c r="L235" s="156"/>
      <c r="M235" s="160"/>
      <c r="T235" s="161"/>
      <c r="AT235" s="157" t="s">
        <v>153</v>
      </c>
      <c r="AU235" s="157" t="s">
        <v>85</v>
      </c>
      <c r="AV235" s="14" t="s">
        <v>83</v>
      </c>
      <c r="AW235" s="14" t="s">
        <v>32</v>
      </c>
      <c r="AX235" s="14" t="s">
        <v>75</v>
      </c>
      <c r="AY235" s="157" t="s">
        <v>144</v>
      </c>
    </row>
    <row r="236" spans="2:65" s="12" customFormat="1">
      <c r="B236" s="141"/>
      <c r="D236" s="142" t="s">
        <v>153</v>
      </c>
      <c r="E236" s="143" t="s">
        <v>1</v>
      </c>
      <c r="F236" s="144" t="s">
        <v>264</v>
      </c>
      <c r="H236" s="145">
        <v>9.6479999999999997</v>
      </c>
      <c r="I236" s="146"/>
      <c r="L236" s="141"/>
      <c r="M236" s="147"/>
      <c r="T236" s="148"/>
      <c r="AT236" s="143" t="s">
        <v>153</v>
      </c>
      <c r="AU236" s="143" t="s">
        <v>85</v>
      </c>
      <c r="AV236" s="12" t="s">
        <v>85</v>
      </c>
      <c r="AW236" s="12" t="s">
        <v>32</v>
      </c>
      <c r="AX236" s="12" t="s">
        <v>75</v>
      </c>
      <c r="AY236" s="143" t="s">
        <v>144</v>
      </c>
    </row>
    <row r="237" spans="2:65" s="13" customFormat="1">
      <c r="B237" s="149"/>
      <c r="D237" s="142" t="s">
        <v>153</v>
      </c>
      <c r="E237" s="150" t="s">
        <v>1</v>
      </c>
      <c r="F237" s="151" t="s">
        <v>159</v>
      </c>
      <c r="H237" s="152">
        <v>9.6479999999999997</v>
      </c>
      <c r="I237" s="153"/>
      <c r="L237" s="149"/>
      <c r="M237" s="154"/>
      <c r="T237" s="155"/>
      <c r="AT237" s="150" t="s">
        <v>153</v>
      </c>
      <c r="AU237" s="150" t="s">
        <v>85</v>
      </c>
      <c r="AV237" s="13" t="s">
        <v>151</v>
      </c>
      <c r="AW237" s="13" t="s">
        <v>32</v>
      </c>
      <c r="AX237" s="13" t="s">
        <v>83</v>
      </c>
      <c r="AY237" s="150" t="s">
        <v>144</v>
      </c>
    </row>
    <row r="238" spans="2:65" s="1" customFormat="1" ht="24.2" customHeight="1">
      <c r="B238" s="127"/>
      <c r="C238" s="128" t="s">
        <v>265</v>
      </c>
      <c r="D238" s="128" t="s">
        <v>147</v>
      </c>
      <c r="E238" s="129" t="s">
        <v>266</v>
      </c>
      <c r="F238" s="130" t="s">
        <v>267</v>
      </c>
      <c r="G238" s="131" t="s">
        <v>150</v>
      </c>
      <c r="H238" s="132">
        <v>9.6479999999999997</v>
      </c>
      <c r="I238" s="133"/>
      <c r="J238" s="134">
        <f>ROUND(I238*H238,2)</f>
        <v>0</v>
      </c>
      <c r="K238" s="130" t="s">
        <v>395</v>
      </c>
      <c r="L238" s="31"/>
      <c r="M238" s="135" t="s">
        <v>1</v>
      </c>
      <c r="N238" s="136" t="s">
        <v>40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151</v>
      </c>
      <c r="AT238" s="139" t="s">
        <v>147</v>
      </c>
      <c r="AU238" s="139" t="s">
        <v>85</v>
      </c>
      <c r="AY238" s="16" t="s">
        <v>144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6" t="s">
        <v>83</v>
      </c>
      <c r="BK238" s="140">
        <f>ROUND(I238*H238,2)</f>
        <v>0</v>
      </c>
      <c r="BL238" s="16" t="s">
        <v>151</v>
      </c>
      <c r="BM238" s="139" t="s">
        <v>268</v>
      </c>
    </row>
    <row r="239" spans="2:65" s="1" customFormat="1" ht="24.2" customHeight="1">
      <c r="B239" s="127"/>
      <c r="C239" s="128" t="s">
        <v>269</v>
      </c>
      <c r="D239" s="128" t="s">
        <v>147</v>
      </c>
      <c r="E239" s="129" t="s">
        <v>270</v>
      </c>
      <c r="F239" s="130" t="s">
        <v>271</v>
      </c>
      <c r="G239" s="131" t="s">
        <v>150</v>
      </c>
      <c r="H239" s="132">
        <v>3.6</v>
      </c>
      <c r="I239" s="133"/>
      <c r="J239" s="134">
        <f>ROUND(I239*H239,2)</f>
        <v>0</v>
      </c>
      <c r="K239" s="130" t="s">
        <v>395</v>
      </c>
      <c r="L239" s="31"/>
      <c r="M239" s="135" t="s">
        <v>1</v>
      </c>
      <c r="N239" s="136" t="s">
        <v>40</v>
      </c>
      <c r="P239" s="137">
        <f>O239*H239</f>
        <v>0</v>
      </c>
      <c r="Q239" s="137">
        <v>1.0516940000000001E-2</v>
      </c>
      <c r="R239" s="137">
        <f>Q239*H239</f>
        <v>3.7860984E-2</v>
      </c>
      <c r="S239" s="137">
        <v>0</v>
      </c>
      <c r="T239" s="138">
        <f>S239*H239</f>
        <v>0</v>
      </c>
      <c r="AR239" s="139" t="s">
        <v>151</v>
      </c>
      <c r="AT239" s="139" t="s">
        <v>147</v>
      </c>
      <c r="AU239" s="139" t="s">
        <v>85</v>
      </c>
      <c r="AY239" s="16" t="s">
        <v>144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6" t="s">
        <v>83</v>
      </c>
      <c r="BK239" s="140">
        <f>ROUND(I239*H239,2)</f>
        <v>0</v>
      </c>
      <c r="BL239" s="16" t="s">
        <v>151</v>
      </c>
      <c r="BM239" s="139" t="s">
        <v>272</v>
      </c>
    </row>
    <row r="240" spans="2:65" s="14" customFormat="1">
      <c r="B240" s="156"/>
      <c r="D240" s="142" t="s">
        <v>153</v>
      </c>
      <c r="E240" s="157" t="s">
        <v>1</v>
      </c>
      <c r="F240" s="158" t="s">
        <v>253</v>
      </c>
      <c r="H240" s="157" t="s">
        <v>1</v>
      </c>
      <c r="I240" s="159"/>
      <c r="L240" s="156"/>
      <c r="M240" s="160"/>
      <c r="T240" s="161"/>
      <c r="AT240" s="157" t="s">
        <v>153</v>
      </c>
      <c r="AU240" s="157" t="s">
        <v>85</v>
      </c>
      <c r="AV240" s="14" t="s">
        <v>83</v>
      </c>
      <c r="AW240" s="14" t="s">
        <v>32</v>
      </c>
      <c r="AX240" s="14" t="s">
        <v>75</v>
      </c>
      <c r="AY240" s="157" t="s">
        <v>144</v>
      </c>
    </row>
    <row r="241" spans="2:65" s="12" customFormat="1">
      <c r="B241" s="141"/>
      <c r="D241" s="142" t="s">
        <v>153</v>
      </c>
      <c r="E241" s="143" t="s">
        <v>1</v>
      </c>
      <c r="F241" s="144" t="s">
        <v>273</v>
      </c>
      <c r="H241" s="145">
        <v>3.6</v>
      </c>
      <c r="I241" s="146"/>
      <c r="L241" s="141"/>
      <c r="M241" s="147"/>
      <c r="T241" s="148"/>
      <c r="AT241" s="143" t="s">
        <v>153</v>
      </c>
      <c r="AU241" s="143" t="s">
        <v>85</v>
      </c>
      <c r="AV241" s="12" t="s">
        <v>85</v>
      </c>
      <c r="AW241" s="12" t="s">
        <v>32</v>
      </c>
      <c r="AX241" s="12" t="s">
        <v>75</v>
      </c>
      <c r="AY241" s="143" t="s">
        <v>144</v>
      </c>
    </row>
    <row r="242" spans="2:65" s="13" customFormat="1">
      <c r="B242" s="149"/>
      <c r="D242" s="142" t="s">
        <v>153</v>
      </c>
      <c r="E242" s="150" t="s">
        <v>1</v>
      </c>
      <c r="F242" s="151" t="s">
        <v>159</v>
      </c>
      <c r="H242" s="152">
        <v>3.6</v>
      </c>
      <c r="I242" s="153"/>
      <c r="L242" s="149"/>
      <c r="M242" s="154"/>
      <c r="T242" s="155"/>
      <c r="AT242" s="150" t="s">
        <v>153</v>
      </c>
      <c r="AU242" s="150" t="s">
        <v>85</v>
      </c>
      <c r="AV242" s="13" t="s">
        <v>151</v>
      </c>
      <c r="AW242" s="13" t="s">
        <v>32</v>
      </c>
      <c r="AX242" s="13" t="s">
        <v>83</v>
      </c>
      <c r="AY242" s="150" t="s">
        <v>144</v>
      </c>
    </row>
    <row r="243" spans="2:65" s="1" customFormat="1" ht="24.2" customHeight="1">
      <c r="B243" s="127"/>
      <c r="C243" s="128" t="s">
        <v>274</v>
      </c>
      <c r="D243" s="128" t="s">
        <v>147</v>
      </c>
      <c r="E243" s="129" t="s">
        <v>275</v>
      </c>
      <c r="F243" s="130" t="s">
        <v>276</v>
      </c>
      <c r="G243" s="131" t="s">
        <v>150</v>
      </c>
      <c r="H243" s="132">
        <v>3.6</v>
      </c>
      <c r="I243" s="133"/>
      <c r="J243" s="134">
        <f>ROUND(I243*H243,2)</f>
        <v>0</v>
      </c>
      <c r="K243" s="130" t="s">
        <v>395</v>
      </c>
      <c r="L243" s="31"/>
      <c r="M243" s="135" t="s">
        <v>1</v>
      </c>
      <c r="N243" s="136" t="s">
        <v>40</v>
      </c>
      <c r="P243" s="137">
        <f>O243*H243</f>
        <v>0</v>
      </c>
      <c r="Q243" s="137">
        <v>0</v>
      </c>
      <c r="R243" s="137">
        <f>Q243*H243</f>
        <v>0</v>
      </c>
      <c r="S243" s="137">
        <v>0</v>
      </c>
      <c r="T243" s="138">
        <f>S243*H243</f>
        <v>0</v>
      </c>
      <c r="AR243" s="139" t="s">
        <v>151</v>
      </c>
      <c r="AT243" s="139" t="s">
        <v>147</v>
      </c>
      <c r="AU243" s="139" t="s">
        <v>85</v>
      </c>
      <c r="AY243" s="16" t="s">
        <v>144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6" t="s">
        <v>83</v>
      </c>
      <c r="BK243" s="140">
        <f>ROUND(I243*H243,2)</f>
        <v>0</v>
      </c>
      <c r="BL243" s="16" t="s">
        <v>151</v>
      </c>
      <c r="BM243" s="139" t="s">
        <v>277</v>
      </c>
    </row>
    <row r="244" spans="2:65" s="1" customFormat="1" ht="16.5" customHeight="1">
      <c r="B244" s="127"/>
      <c r="C244" s="128" t="s">
        <v>7</v>
      </c>
      <c r="D244" s="128" t="s">
        <v>147</v>
      </c>
      <c r="E244" s="129" t="s">
        <v>278</v>
      </c>
      <c r="F244" s="130" t="s">
        <v>279</v>
      </c>
      <c r="G244" s="131" t="s">
        <v>150</v>
      </c>
      <c r="H244" s="132">
        <v>7.2</v>
      </c>
      <c r="I244" s="133"/>
      <c r="J244" s="134">
        <f>ROUND(I244*H244,2)</f>
        <v>0</v>
      </c>
      <c r="K244" s="130" t="s">
        <v>1</v>
      </c>
      <c r="L244" s="31"/>
      <c r="M244" s="135" t="s">
        <v>1</v>
      </c>
      <c r="N244" s="136" t="s">
        <v>40</v>
      </c>
      <c r="P244" s="137">
        <f>O244*H244</f>
        <v>0</v>
      </c>
      <c r="Q244" s="137">
        <v>7.9225000000000007E-3</v>
      </c>
      <c r="R244" s="137">
        <f>Q244*H244</f>
        <v>5.7042000000000009E-2</v>
      </c>
      <c r="S244" s="137">
        <v>0</v>
      </c>
      <c r="T244" s="138">
        <f>S244*H244</f>
        <v>0</v>
      </c>
      <c r="AR244" s="139" t="s">
        <v>151</v>
      </c>
      <c r="AT244" s="139" t="s">
        <v>147</v>
      </c>
      <c r="AU244" s="139" t="s">
        <v>85</v>
      </c>
      <c r="AY244" s="16" t="s">
        <v>144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6" t="s">
        <v>83</v>
      </c>
      <c r="BK244" s="140">
        <f>ROUND(I244*H244,2)</f>
        <v>0</v>
      </c>
      <c r="BL244" s="16" t="s">
        <v>151</v>
      </c>
      <c r="BM244" s="139" t="s">
        <v>280</v>
      </c>
    </row>
    <row r="245" spans="2:65" s="14" customFormat="1">
      <c r="B245" s="156"/>
      <c r="D245" s="142" t="s">
        <v>153</v>
      </c>
      <c r="E245" s="157" t="s">
        <v>1</v>
      </c>
      <c r="F245" s="158" t="s">
        <v>253</v>
      </c>
      <c r="H245" s="157" t="s">
        <v>1</v>
      </c>
      <c r="I245" s="159"/>
      <c r="L245" s="156"/>
      <c r="M245" s="160"/>
      <c r="T245" s="161"/>
      <c r="AT245" s="157" t="s">
        <v>153</v>
      </c>
      <c r="AU245" s="157" t="s">
        <v>85</v>
      </c>
      <c r="AV245" s="14" t="s">
        <v>83</v>
      </c>
      <c r="AW245" s="14" t="s">
        <v>32</v>
      </c>
      <c r="AX245" s="14" t="s">
        <v>75</v>
      </c>
      <c r="AY245" s="157" t="s">
        <v>144</v>
      </c>
    </row>
    <row r="246" spans="2:65" s="12" customFormat="1">
      <c r="B246" s="141"/>
      <c r="D246" s="142" t="s">
        <v>153</v>
      </c>
      <c r="E246" s="143" t="s">
        <v>1</v>
      </c>
      <c r="F246" s="144" t="s">
        <v>281</v>
      </c>
      <c r="H246" s="145">
        <v>7.2</v>
      </c>
      <c r="I246" s="146"/>
      <c r="L246" s="141"/>
      <c r="M246" s="147"/>
      <c r="T246" s="148"/>
      <c r="AT246" s="143" t="s">
        <v>153</v>
      </c>
      <c r="AU246" s="143" t="s">
        <v>85</v>
      </c>
      <c r="AV246" s="12" t="s">
        <v>85</v>
      </c>
      <c r="AW246" s="12" t="s">
        <v>32</v>
      </c>
      <c r="AX246" s="12" t="s">
        <v>75</v>
      </c>
      <c r="AY246" s="143" t="s">
        <v>144</v>
      </c>
    </row>
    <row r="247" spans="2:65" s="13" customFormat="1">
      <c r="B247" s="149"/>
      <c r="D247" s="142" t="s">
        <v>153</v>
      </c>
      <c r="E247" s="150" t="s">
        <v>1</v>
      </c>
      <c r="F247" s="151" t="s">
        <v>159</v>
      </c>
      <c r="H247" s="152">
        <v>7.2</v>
      </c>
      <c r="I247" s="153"/>
      <c r="L247" s="149"/>
      <c r="M247" s="154"/>
      <c r="T247" s="155"/>
      <c r="AT247" s="150" t="s">
        <v>153</v>
      </c>
      <c r="AU247" s="150" t="s">
        <v>85</v>
      </c>
      <c r="AV247" s="13" t="s">
        <v>151</v>
      </c>
      <c r="AW247" s="13" t="s">
        <v>32</v>
      </c>
      <c r="AX247" s="13" t="s">
        <v>83</v>
      </c>
      <c r="AY247" s="150" t="s">
        <v>144</v>
      </c>
    </row>
    <row r="248" spans="2:65" s="1" customFormat="1" ht="16.5" customHeight="1">
      <c r="B248" s="127"/>
      <c r="C248" s="128" t="s">
        <v>282</v>
      </c>
      <c r="D248" s="128" t="s">
        <v>147</v>
      </c>
      <c r="E248" s="129" t="s">
        <v>283</v>
      </c>
      <c r="F248" s="130" t="s">
        <v>284</v>
      </c>
      <c r="G248" s="131" t="s">
        <v>150</v>
      </c>
      <c r="H248" s="132">
        <v>7.2</v>
      </c>
      <c r="I248" s="133"/>
      <c r="J248" s="134">
        <f>ROUND(I248*H248,2)</f>
        <v>0</v>
      </c>
      <c r="K248" s="130" t="s">
        <v>395</v>
      </c>
      <c r="L248" s="31"/>
      <c r="M248" s="135" t="s">
        <v>1</v>
      </c>
      <c r="N248" s="136" t="s">
        <v>40</v>
      </c>
      <c r="P248" s="137">
        <f>O248*H248</f>
        <v>0</v>
      </c>
      <c r="Q248" s="137">
        <v>0</v>
      </c>
      <c r="R248" s="137">
        <f>Q248*H248</f>
        <v>0</v>
      </c>
      <c r="S248" s="137">
        <v>0</v>
      </c>
      <c r="T248" s="138">
        <f>S248*H248</f>
        <v>0</v>
      </c>
      <c r="AR248" s="139" t="s">
        <v>151</v>
      </c>
      <c r="AT248" s="139" t="s">
        <v>147</v>
      </c>
      <c r="AU248" s="139" t="s">
        <v>85</v>
      </c>
      <c r="AY248" s="16" t="s">
        <v>144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6" t="s">
        <v>83</v>
      </c>
      <c r="BK248" s="140">
        <f>ROUND(I248*H248,2)</f>
        <v>0</v>
      </c>
      <c r="BL248" s="16" t="s">
        <v>151</v>
      </c>
      <c r="BM248" s="139" t="s">
        <v>285</v>
      </c>
    </row>
    <row r="249" spans="2:65" s="1" customFormat="1" ht="16.5" customHeight="1">
      <c r="B249" s="127"/>
      <c r="C249" s="128" t="s">
        <v>286</v>
      </c>
      <c r="D249" s="128" t="s">
        <v>147</v>
      </c>
      <c r="E249" s="129" t="s">
        <v>287</v>
      </c>
      <c r="F249" s="130" t="s">
        <v>288</v>
      </c>
      <c r="G249" s="131" t="s">
        <v>162</v>
      </c>
      <c r="H249" s="132">
        <v>3.5000000000000003E-2</v>
      </c>
      <c r="I249" s="133"/>
      <c r="J249" s="134">
        <f>ROUND(I249*H249,2)</f>
        <v>0</v>
      </c>
      <c r="K249" s="130" t="s">
        <v>1</v>
      </c>
      <c r="L249" s="31"/>
      <c r="M249" s="135" t="s">
        <v>1</v>
      </c>
      <c r="N249" s="136" t="s">
        <v>40</v>
      </c>
      <c r="P249" s="137">
        <f>O249*H249</f>
        <v>0</v>
      </c>
      <c r="Q249" s="137">
        <v>0</v>
      </c>
      <c r="R249" s="137">
        <f>Q249*H249</f>
        <v>0</v>
      </c>
      <c r="S249" s="137">
        <v>0</v>
      </c>
      <c r="T249" s="138">
        <f>S249*H249</f>
        <v>0</v>
      </c>
      <c r="AR249" s="139" t="s">
        <v>151</v>
      </c>
      <c r="AT249" s="139" t="s">
        <v>147</v>
      </c>
      <c r="AU249" s="139" t="s">
        <v>85</v>
      </c>
      <c r="AY249" s="16" t="s">
        <v>144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6" t="s">
        <v>83</v>
      </c>
      <c r="BK249" s="140">
        <f>ROUND(I249*H249,2)</f>
        <v>0</v>
      </c>
      <c r="BL249" s="16" t="s">
        <v>151</v>
      </c>
      <c r="BM249" s="139" t="s">
        <v>289</v>
      </c>
    </row>
    <row r="250" spans="2:65" s="14" customFormat="1">
      <c r="B250" s="156"/>
      <c r="D250" s="142" t="s">
        <v>153</v>
      </c>
      <c r="E250" s="157" t="s">
        <v>1</v>
      </c>
      <c r="F250" s="158" t="s">
        <v>290</v>
      </c>
      <c r="H250" s="157" t="s">
        <v>1</v>
      </c>
      <c r="I250" s="159"/>
      <c r="L250" s="156"/>
      <c r="M250" s="160"/>
      <c r="T250" s="161"/>
      <c r="AT250" s="157" t="s">
        <v>153</v>
      </c>
      <c r="AU250" s="157" t="s">
        <v>85</v>
      </c>
      <c r="AV250" s="14" t="s">
        <v>83</v>
      </c>
      <c r="AW250" s="14" t="s">
        <v>32</v>
      </c>
      <c r="AX250" s="14" t="s">
        <v>75</v>
      </c>
      <c r="AY250" s="157" t="s">
        <v>144</v>
      </c>
    </row>
    <row r="251" spans="2:65" s="12" customFormat="1">
      <c r="B251" s="141"/>
      <c r="D251" s="142" t="s">
        <v>153</v>
      </c>
      <c r="E251" s="143" t="s">
        <v>1</v>
      </c>
      <c r="F251" s="144" t="s">
        <v>291</v>
      </c>
      <c r="H251" s="145">
        <v>3.5000000000000003E-2</v>
      </c>
      <c r="I251" s="146"/>
      <c r="L251" s="141"/>
      <c r="M251" s="147"/>
      <c r="T251" s="148"/>
      <c r="AT251" s="143" t="s">
        <v>153</v>
      </c>
      <c r="AU251" s="143" t="s">
        <v>85</v>
      </c>
      <c r="AV251" s="12" t="s">
        <v>85</v>
      </c>
      <c r="AW251" s="12" t="s">
        <v>32</v>
      </c>
      <c r="AX251" s="12" t="s">
        <v>75</v>
      </c>
      <c r="AY251" s="143" t="s">
        <v>144</v>
      </c>
    </row>
    <row r="252" spans="2:65" s="13" customFormat="1">
      <c r="B252" s="149"/>
      <c r="D252" s="142" t="s">
        <v>153</v>
      </c>
      <c r="E252" s="150" t="s">
        <v>1</v>
      </c>
      <c r="F252" s="151" t="s">
        <v>159</v>
      </c>
      <c r="H252" s="152">
        <v>3.5000000000000003E-2</v>
      </c>
      <c r="I252" s="153"/>
      <c r="L252" s="149"/>
      <c r="M252" s="154"/>
      <c r="T252" s="155"/>
      <c r="AT252" s="150" t="s">
        <v>153</v>
      </c>
      <c r="AU252" s="150" t="s">
        <v>85</v>
      </c>
      <c r="AV252" s="13" t="s">
        <v>151</v>
      </c>
      <c r="AW252" s="13" t="s">
        <v>32</v>
      </c>
      <c r="AX252" s="13" t="s">
        <v>83</v>
      </c>
      <c r="AY252" s="150" t="s">
        <v>144</v>
      </c>
    </row>
    <row r="253" spans="2:65" s="1" customFormat="1" ht="16.5" customHeight="1">
      <c r="B253" s="127"/>
      <c r="C253" s="128" t="s">
        <v>292</v>
      </c>
      <c r="D253" s="128" t="s">
        <v>147</v>
      </c>
      <c r="E253" s="129" t="s">
        <v>293</v>
      </c>
      <c r="F253" s="130" t="s">
        <v>294</v>
      </c>
      <c r="G253" s="131" t="s">
        <v>162</v>
      </c>
      <c r="H253" s="132">
        <v>1.28</v>
      </c>
      <c r="I253" s="133"/>
      <c r="J253" s="134">
        <f>ROUND(I253*H253,2)</f>
        <v>0</v>
      </c>
      <c r="K253" s="130" t="s">
        <v>1</v>
      </c>
      <c r="L253" s="31"/>
      <c r="M253" s="135" t="s">
        <v>1</v>
      </c>
      <c r="N253" s="136" t="s">
        <v>40</v>
      </c>
      <c r="P253" s="137">
        <f>O253*H253</f>
        <v>0</v>
      </c>
      <c r="Q253" s="137">
        <v>0</v>
      </c>
      <c r="R253" s="137">
        <f>Q253*H253</f>
        <v>0</v>
      </c>
      <c r="S253" s="137">
        <v>0</v>
      </c>
      <c r="T253" s="138">
        <f>S253*H253</f>
        <v>0</v>
      </c>
      <c r="AR253" s="139" t="s">
        <v>151</v>
      </c>
      <c r="AT253" s="139" t="s">
        <v>147</v>
      </c>
      <c r="AU253" s="139" t="s">
        <v>85</v>
      </c>
      <c r="AY253" s="16" t="s">
        <v>144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6" t="s">
        <v>83</v>
      </c>
      <c r="BK253" s="140">
        <f>ROUND(I253*H253,2)</f>
        <v>0</v>
      </c>
      <c r="BL253" s="16" t="s">
        <v>151</v>
      </c>
      <c r="BM253" s="139" t="s">
        <v>295</v>
      </c>
    </row>
    <row r="254" spans="2:65" s="11" customFormat="1" ht="22.9" customHeight="1">
      <c r="B254" s="115"/>
      <c r="D254" s="116" t="s">
        <v>74</v>
      </c>
      <c r="E254" s="125" t="s">
        <v>183</v>
      </c>
      <c r="F254" s="125" t="s">
        <v>296</v>
      </c>
      <c r="I254" s="118"/>
      <c r="J254" s="126">
        <f>BK254</f>
        <v>0</v>
      </c>
      <c r="L254" s="115"/>
      <c r="M254" s="120"/>
      <c r="P254" s="121">
        <f>SUM(P255:P407)</f>
        <v>0</v>
      </c>
      <c r="R254" s="121">
        <f>SUM(R255:R407)</f>
        <v>90.496114476951803</v>
      </c>
      <c r="T254" s="122">
        <f>SUM(T255:T407)</f>
        <v>0</v>
      </c>
      <c r="AR254" s="116" t="s">
        <v>83</v>
      </c>
      <c r="AT254" s="123" t="s">
        <v>74</v>
      </c>
      <c r="AU254" s="123" t="s">
        <v>83</v>
      </c>
      <c r="AY254" s="116" t="s">
        <v>144</v>
      </c>
      <c r="BK254" s="124">
        <f>SUM(BK255:BK407)</f>
        <v>0</v>
      </c>
    </row>
    <row r="255" spans="2:65" s="1" customFormat="1" ht="24.2" customHeight="1">
      <c r="B255" s="127"/>
      <c r="C255" s="128" t="s">
        <v>297</v>
      </c>
      <c r="D255" s="128" t="s">
        <v>147</v>
      </c>
      <c r="E255" s="129" t="s">
        <v>298</v>
      </c>
      <c r="F255" s="130" t="s">
        <v>299</v>
      </c>
      <c r="G255" s="131" t="s">
        <v>150</v>
      </c>
      <c r="H255" s="132">
        <v>101.55800000000001</v>
      </c>
      <c r="I255" s="133"/>
      <c r="J255" s="134">
        <f>ROUND(I255*H255,2)</f>
        <v>0</v>
      </c>
      <c r="K255" s="130" t="s">
        <v>395</v>
      </c>
      <c r="L255" s="31"/>
      <c r="M255" s="135" t="s">
        <v>1</v>
      </c>
      <c r="N255" s="136" t="s">
        <v>40</v>
      </c>
      <c r="P255" s="137">
        <f>O255*H255</f>
        <v>0</v>
      </c>
      <c r="Q255" s="137">
        <v>2.9499999999999998E-2</v>
      </c>
      <c r="R255" s="137">
        <f>Q255*H255</f>
        <v>2.9959609999999999</v>
      </c>
      <c r="S255" s="137">
        <v>0</v>
      </c>
      <c r="T255" s="138">
        <f>S255*H255</f>
        <v>0</v>
      </c>
      <c r="AR255" s="139" t="s">
        <v>151</v>
      </c>
      <c r="AT255" s="139" t="s">
        <v>147</v>
      </c>
      <c r="AU255" s="139" t="s">
        <v>85</v>
      </c>
      <c r="AY255" s="16" t="s">
        <v>144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6" t="s">
        <v>83</v>
      </c>
      <c r="BK255" s="140">
        <f>ROUND(I255*H255,2)</f>
        <v>0</v>
      </c>
      <c r="BL255" s="16" t="s">
        <v>151</v>
      </c>
      <c r="BM255" s="139" t="s">
        <v>300</v>
      </c>
    </row>
    <row r="256" spans="2:65" s="14" customFormat="1">
      <c r="B256" s="156"/>
      <c r="D256" s="142" t="s">
        <v>153</v>
      </c>
      <c r="E256" s="157" t="s">
        <v>1</v>
      </c>
      <c r="F256" s="158" t="s">
        <v>301</v>
      </c>
      <c r="H256" s="157" t="s">
        <v>1</v>
      </c>
      <c r="I256" s="159"/>
      <c r="L256" s="156"/>
      <c r="M256" s="160"/>
      <c r="T256" s="161"/>
      <c r="AT256" s="157" t="s">
        <v>153</v>
      </c>
      <c r="AU256" s="157" t="s">
        <v>85</v>
      </c>
      <c r="AV256" s="14" t="s">
        <v>83</v>
      </c>
      <c r="AW256" s="14" t="s">
        <v>32</v>
      </c>
      <c r="AX256" s="14" t="s">
        <v>75</v>
      </c>
      <c r="AY256" s="157" t="s">
        <v>144</v>
      </c>
    </row>
    <row r="257" spans="2:65" s="14" customFormat="1">
      <c r="B257" s="156"/>
      <c r="D257" s="142" t="s">
        <v>153</v>
      </c>
      <c r="E257" s="157" t="s">
        <v>1</v>
      </c>
      <c r="F257" s="158" t="s">
        <v>201</v>
      </c>
      <c r="H257" s="157" t="s">
        <v>1</v>
      </c>
      <c r="I257" s="159"/>
      <c r="L257" s="156"/>
      <c r="M257" s="160"/>
      <c r="T257" s="161"/>
      <c r="AT257" s="157" t="s">
        <v>153</v>
      </c>
      <c r="AU257" s="157" t="s">
        <v>85</v>
      </c>
      <c r="AV257" s="14" t="s">
        <v>83</v>
      </c>
      <c r="AW257" s="14" t="s">
        <v>32</v>
      </c>
      <c r="AX257" s="14" t="s">
        <v>75</v>
      </c>
      <c r="AY257" s="157" t="s">
        <v>144</v>
      </c>
    </row>
    <row r="258" spans="2:65" s="12" customFormat="1">
      <c r="B258" s="141"/>
      <c r="D258" s="142" t="s">
        <v>153</v>
      </c>
      <c r="E258" s="143" t="s">
        <v>1</v>
      </c>
      <c r="F258" s="144" t="s">
        <v>302</v>
      </c>
      <c r="H258" s="145">
        <v>99.6</v>
      </c>
      <c r="I258" s="146"/>
      <c r="L258" s="141"/>
      <c r="M258" s="147"/>
      <c r="T258" s="148"/>
      <c r="AT258" s="143" t="s">
        <v>153</v>
      </c>
      <c r="AU258" s="143" t="s">
        <v>85</v>
      </c>
      <c r="AV258" s="12" t="s">
        <v>85</v>
      </c>
      <c r="AW258" s="12" t="s">
        <v>32</v>
      </c>
      <c r="AX258" s="12" t="s">
        <v>75</v>
      </c>
      <c r="AY258" s="143" t="s">
        <v>144</v>
      </c>
    </row>
    <row r="259" spans="2:65" s="12" customFormat="1">
      <c r="B259" s="141"/>
      <c r="D259" s="142" t="s">
        <v>153</v>
      </c>
      <c r="E259" s="143" t="s">
        <v>1</v>
      </c>
      <c r="F259" s="144" t="s">
        <v>303</v>
      </c>
      <c r="H259" s="145">
        <v>96.9</v>
      </c>
      <c r="I259" s="146"/>
      <c r="L259" s="141"/>
      <c r="M259" s="147"/>
      <c r="T259" s="148"/>
      <c r="AT259" s="143" t="s">
        <v>153</v>
      </c>
      <c r="AU259" s="143" t="s">
        <v>85</v>
      </c>
      <c r="AV259" s="12" t="s">
        <v>85</v>
      </c>
      <c r="AW259" s="12" t="s">
        <v>32</v>
      </c>
      <c r="AX259" s="12" t="s">
        <v>75</v>
      </c>
      <c r="AY259" s="143" t="s">
        <v>144</v>
      </c>
    </row>
    <row r="260" spans="2:65" s="14" customFormat="1">
      <c r="B260" s="156"/>
      <c r="D260" s="142" t="s">
        <v>153</v>
      </c>
      <c r="E260" s="157" t="s">
        <v>1</v>
      </c>
      <c r="F260" s="158" t="s">
        <v>171</v>
      </c>
      <c r="H260" s="157" t="s">
        <v>1</v>
      </c>
      <c r="I260" s="159"/>
      <c r="L260" s="156"/>
      <c r="M260" s="160"/>
      <c r="T260" s="161"/>
      <c r="AT260" s="157" t="s">
        <v>153</v>
      </c>
      <c r="AU260" s="157" t="s">
        <v>85</v>
      </c>
      <c r="AV260" s="14" t="s">
        <v>83</v>
      </c>
      <c r="AW260" s="14" t="s">
        <v>32</v>
      </c>
      <c r="AX260" s="14" t="s">
        <v>75</v>
      </c>
      <c r="AY260" s="157" t="s">
        <v>144</v>
      </c>
    </row>
    <row r="261" spans="2:65" s="12" customFormat="1">
      <c r="B261" s="141"/>
      <c r="D261" s="142" t="s">
        <v>153</v>
      </c>
      <c r="E261" s="143" t="s">
        <v>1</v>
      </c>
      <c r="F261" s="144" t="s">
        <v>304</v>
      </c>
      <c r="H261" s="145">
        <v>248.36699999999999</v>
      </c>
      <c r="I261" s="146"/>
      <c r="L261" s="141"/>
      <c r="M261" s="147"/>
      <c r="T261" s="148"/>
      <c r="AT261" s="143" t="s">
        <v>153</v>
      </c>
      <c r="AU261" s="143" t="s">
        <v>85</v>
      </c>
      <c r="AV261" s="12" t="s">
        <v>85</v>
      </c>
      <c r="AW261" s="12" t="s">
        <v>32</v>
      </c>
      <c r="AX261" s="12" t="s">
        <v>75</v>
      </c>
      <c r="AY261" s="143" t="s">
        <v>144</v>
      </c>
    </row>
    <row r="262" spans="2:65" s="12" customFormat="1">
      <c r="B262" s="141"/>
      <c r="D262" s="142" t="s">
        <v>153</v>
      </c>
      <c r="E262" s="143" t="s">
        <v>1</v>
      </c>
      <c r="F262" s="144" t="s">
        <v>305</v>
      </c>
      <c r="H262" s="145">
        <v>46.170999999999999</v>
      </c>
      <c r="I262" s="146"/>
      <c r="L262" s="141"/>
      <c r="M262" s="147"/>
      <c r="T262" s="148"/>
      <c r="AT262" s="143" t="s">
        <v>153</v>
      </c>
      <c r="AU262" s="143" t="s">
        <v>85</v>
      </c>
      <c r="AV262" s="12" t="s">
        <v>85</v>
      </c>
      <c r="AW262" s="12" t="s">
        <v>32</v>
      </c>
      <c r="AX262" s="12" t="s">
        <v>75</v>
      </c>
      <c r="AY262" s="143" t="s">
        <v>144</v>
      </c>
    </row>
    <row r="263" spans="2:65" s="14" customFormat="1">
      <c r="B263" s="156"/>
      <c r="D263" s="142" t="s">
        <v>153</v>
      </c>
      <c r="E263" s="157" t="s">
        <v>1</v>
      </c>
      <c r="F263" s="158" t="s">
        <v>306</v>
      </c>
      <c r="H263" s="157" t="s">
        <v>1</v>
      </c>
      <c r="I263" s="159"/>
      <c r="L263" s="156"/>
      <c r="M263" s="160"/>
      <c r="T263" s="161"/>
      <c r="AT263" s="157" t="s">
        <v>153</v>
      </c>
      <c r="AU263" s="157" t="s">
        <v>85</v>
      </c>
      <c r="AV263" s="14" t="s">
        <v>83</v>
      </c>
      <c r="AW263" s="14" t="s">
        <v>32</v>
      </c>
      <c r="AX263" s="14" t="s">
        <v>75</v>
      </c>
      <c r="AY263" s="157" t="s">
        <v>144</v>
      </c>
    </row>
    <row r="264" spans="2:65" s="12" customFormat="1">
      <c r="B264" s="141"/>
      <c r="D264" s="142" t="s">
        <v>153</v>
      </c>
      <c r="E264" s="143" t="s">
        <v>1</v>
      </c>
      <c r="F264" s="144" t="s">
        <v>307</v>
      </c>
      <c r="H264" s="145">
        <v>-291.88</v>
      </c>
      <c r="I264" s="146"/>
      <c r="L264" s="141"/>
      <c r="M264" s="147"/>
      <c r="T264" s="148"/>
      <c r="AT264" s="143" t="s">
        <v>153</v>
      </c>
      <c r="AU264" s="143" t="s">
        <v>85</v>
      </c>
      <c r="AV264" s="12" t="s">
        <v>85</v>
      </c>
      <c r="AW264" s="12" t="s">
        <v>32</v>
      </c>
      <c r="AX264" s="12" t="s">
        <v>75</v>
      </c>
      <c r="AY264" s="143" t="s">
        <v>144</v>
      </c>
    </row>
    <row r="265" spans="2:65" s="14" customFormat="1">
      <c r="B265" s="156"/>
      <c r="D265" s="142" t="s">
        <v>153</v>
      </c>
      <c r="E265" s="157" t="s">
        <v>1</v>
      </c>
      <c r="F265" s="158" t="s">
        <v>308</v>
      </c>
      <c r="H265" s="157" t="s">
        <v>1</v>
      </c>
      <c r="I265" s="159"/>
      <c r="L265" s="156"/>
      <c r="M265" s="160"/>
      <c r="T265" s="161"/>
      <c r="AT265" s="157" t="s">
        <v>153</v>
      </c>
      <c r="AU265" s="157" t="s">
        <v>85</v>
      </c>
      <c r="AV265" s="14" t="s">
        <v>83</v>
      </c>
      <c r="AW265" s="14" t="s">
        <v>32</v>
      </c>
      <c r="AX265" s="14" t="s">
        <v>75</v>
      </c>
      <c r="AY265" s="157" t="s">
        <v>144</v>
      </c>
    </row>
    <row r="266" spans="2:65" s="12" customFormat="1">
      <c r="B266" s="141"/>
      <c r="D266" s="142" t="s">
        <v>153</v>
      </c>
      <c r="E266" s="143" t="s">
        <v>1</v>
      </c>
      <c r="F266" s="144" t="s">
        <v>309</v>
      </c>
      <c r="H266" s="145">
        <v>-65.75</v>
      </c>
      <c r="I266" s="146"/>
      <c r="L266" s="141"/>
      <c r="M266" s="147"/>
      <c r="T266" s="148"/>
      <c r="AT266" s="143" t="s">
        <v>153</v>
      </c>
      <c r="AU266" s="143" t="s">
        <v>85</v>
      </c>
      <c r="AV266" s="12" t="s">
        <v>85</v>
      </c>
      <c r="AW266" s="12" t="s">
        <v>32</v>
      </c>
      <c r="AX266" s="12" t="s">
        <v>75</v>
      </c>
      <c r="AY266" s="143" t="s">
        <v>144</v>
      </c>
    </row>
    <row r="267" spans="2:65" s="14" customFormat="1">
      <c r="B267" s="156"/>
      <c r="D267" s="142" t="s">
        <v>153</v>
      </c>
      <c r="E267" s="157" t="s">
        <v>1</v>
      </c>
      <c r="F267" s="158" t="s">
        <v>310</v>
      </c>
      <c r="H267" s="157" t="s">
        <v>1</v>
      </c>
      <c r="I267" s="159"/>
      <c r="L267" s="156"/>
      <c r="M267" s="160"/>
      <c r="T267" s="161"/>
      <c r="AT267" s="157" t="s">
        <v>153</v>
      </c>
      <c r="AU267" s="157" t="s">
        <v>85</v>
      </c>
      <c r="AV267" s="14" t="s">
        <v>83</v>
      </c>
      <c r="AW267" s="14" t="s">
        <v>32</v>
      </c>
      <c r="AX267" s="14" t="s">
        <v>75</v>
      </c>
      <c r="AY267" s="157" t="s">
        <v>144</v>
      </c>
    </row>
    <row r="268" spans="2:65" s="12" customFormat="1">
      <c r="B268" s="141"/>
      <c r="D268" s="142" t="s">
        <v>153</v>
      </c>
      <c r="E268" s="143" t="s">
        <v>1</v>
      </c>
      <c r="F268" s="144" t="s">
        <v>311</v>
      </c>
      <c r="H268" s="145">
        <v>-31.85</v>
      </c>
      <c r="I268" s="146"/>
      <c r="L268" s="141"/>
      <c r="M268" s="147"/>
      <c r="T268" s="148"/>
      <c r="AT268" s="143" t="s">
        <v>153</v>
      </c>
      <c r="AU268" s="143" t="s">
        <v>85</v>
      </c>
      <c r="AV268" s="12" t="s">
        <v>85</v>
      </c>
      <c r="AW268" s="12" t="s">
        <v>32</v>
      </c>
      <c r="AX268" s="12" t="s">
        <v>75</v>
      </c>
      <c r="AY268" s="143" t="s">
        <v>144</v>
      </c>
    </row>
    <row r="269" spans="2:65" s="13" customFormat="1">
      <c r="B269" s="149"/>
      <c r="D269" s="142" t="s">
        <v>153</v>
      </c>
      <c r="E269" s="150" t="s">
        <v>1</v>
      </c>
      <c r="F269" s="151" t="s">
        <v>159</v>
      </c>
      <c r="H269" s="152">
        <v>101.55799999999996</v>
      </c>
      <c r="I269" s="153"/>
      <c r="L269" s="149"/>
      <c r="M269" s="154"/>
      <c r="T269" s="155"/>
      <c r="AT269" s="150" t="s">
        <v>153</v>
      </c>
      <c r="AU269" s="150" t="s">
        <v>85</v>
      </c>
      <c r="AV269" s="13" t="s">
        <v>151</v>
      </c>
      <c r="AW269" s="13" t="s">
        <v>32</v>
      </c>
      <c r="AX269" s="13" t="s">
        <v>83</v>
      </c>
      <c r="AY269" s="150" t="s">
        <v>144</v>
      </c>
    </row>
    <row r="270" spans="2:65" s="1" customFormat="1" ht="21.75" customHeight="1">
      <c r="B270" s="127"/>
      <c r="C270" s="128" t="s">
        <v>312</v>
      </c>
      <c r="D270" s="128" t="s">
        <v>147</v>
      </c>
      <c r="E270" s="129" t="s">
        <v>313</v>
      </c>
      <c r="F270" s="130" t="s">
        <v>314</v>
      </c>
      <c r="G270" s="131" t="s">
        <v>150</v>
      </c>
      <c r="H270" s="132">
        <v>0.2</v>
      </c>
      <c r="I270" s="133"/>
      <c r="J270" s="134">
        <f>ROUND(I270*H270,2)</f>
        <v>0</v>
      </c>
      <c r="K270" s="130" t="s">
        <v>395</v>
      </c>
      <c r="L270" s="31"/>
      <c r="M270" s="135" t="s">
        <v>1</v>
      </c>
      <c r="N270" s="136" t="s">
        <v>40</v>
      </c>
      <c r="P270" s="137">
        <f>O270*H270</f>
        <v>0</v>
      </c>
      <c r="Q270" s="137">
        <v>5.6000000000000001E-2</v>
      </c>
      <c r="R270" s="137">
        <f>Q270*H270</f>
        <v>1.1200000000000002E-2</v>
      </c>
      <c r="S270" s="137">
        <v>0</v>
      </c>
      <c r="T270" s="138">
        <f>S270*H270</f>
        <v>0</v>
      </c>
      <c r="AR270" s="139" t="s">
        <v>151</v>
      </c>
      <c r="AT270" s="139" t="s">
        <v>147</v>
      </c>
      <c r="AU270" s="139" t="s">
        <v>85</v>
      </c>
      <c r="AY270" s="16" t="s">
        <v>144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6" t="s">
        <v>83</v>
      </c>
      <c r="BK270" s="140">
        <f>ROUND(I270*H270,2)</f>
        <v>0</v>
      </c>
      <c r="BL270" s="16" t="s">
        <v>151</v>
      </c>
      <c r="BM270" s="139" t="s">
        <v>315</v>
      </c>
    </row>
    <row r="271" spans="2:65" s="14" customFormat="1">
      <c r="B271" s="156"/>
      <c r="D271" s="142" t="s">
        <v>153</v>
      </c>
      <c r="E271" s="157" t="s">
        <v>1</v>
      </c>
      <c r="F271" s="158" t="s">
        <v>316</v>
      </c>
      <c r="H271" s="157" t="s">
        <v>1</v>
      </c>
      <c r="I271" s="159"/>
      <c r="L271" s="156"/>
      <c r="M271" s="160"/>
      <c r="T271" s="161"/>
      <c r="AT271" s="157" t="s">
        <v>153</v>
      </c>
      <c r="AU271" s="157" t="s">
        <v>85</v>
      </c>
      <c r="AV271" s="14" t="s">
        <v>83</v>
      </c>
      <c r="AW271" s="14" t="s">
        <v>32</v>
      </c>
      <c r="AX271" s="14" t="s">
        <v>75</v>
      </c>
      <c r="AY271" s="157" t="s">
        <v>144</v>
      </c>
    </row>
    <row r="272" spans="2:65" s="12" customFormat="1">
      <c r="B272" s="141"/>
      <c r="D272" s="142" t="s">
        <v>153</v>
      </c>
      <c r="E272" s="143" t="s">
        <v>1</v>
      </c>
      <c r="F272" s="144" t="s">
        <v>317</v>
      </c>
      <c r="H272" s="145">
        <v>0.2</v>
      </c>
      <c r="I272" s="146"/>
      <c r="L272" s="141"/>
      <c r="M272" s="147"/>
      <c r="T272" s="148"/>
      <c r="AT272" s="143" t="s">
        <v>153</v>
      </c>
      <c r="AU272" s="143" t="s">
        <v>85</v>
      </c>
      <c r="AV272" s="12" t="s">
        <v>85</v>
      </c>
      <c r="AW272" s="12" t="s">
        <v>32</v>
      </c>
      <c r="AX272" s="12" t="s">
        <v>75</v>
      </c>
      <c r="AY272" s="143" t="s">
        <v>144</v>
      </c>
    </row>
    <row r="273" spans="2:65" s="13" customFormat="1">
      <c r="B273" s="149"/>
      <c r="D273" s="142" t="s">
        <v>153</v>
      </c>
      <c r="E273" s="150" t="s">
        <v>1</v>
      </c>
      <c r="F273" s="151" t="s">
        <v>159</v>
      </c>
      <c r="H273" s="152">
        <v>0.2</v>
      </c>
      <c r="I273" s="153"/>
      <c r="L273" s="149"/>
      <c r="M273" s="154"/>
      <c r="T273" s="155"/>
      <c r="AT273" s="150" t="s">
        <v>153</v>
      </c>
      <c r="AU273" s="150" t="s">
        <v>85</v>
      </c>
      <c r="AV273" s="13" t="s">
        <v>151</v>
      </c>
      <c r="AW273" s="13" t="s">
        <v>32</v>
      </c>
      <c r="AX273" s="13" t="s">
        <v>83</v>
      </c>
      <c r="AY273" s="150" t="s">
        <v>144</v>
      </c>
    </row>
    <row r="274" spans="2:65" s="1" customFormat="1" ht="24.2" customHeight="1">
      <c r="B274" s="127"/>
      <c r="C274" s="128" t="s">
        <v>318</v>
      </c>
      <c r="D274" s="128" t="s">
        <v>147</v>
      </c>
      <c r="E274" s="129" t="s">
        <v>319</v>
      </c>
      <c r="F274" s="130" t="s">
        <v>320</v>
      </c>
      <c r="G274" s="131" t="s">
        <v>150</v>
      </c>
      <c r="H274" s="132">
        <v>109.08199999999999</v>
      </c>
      <c r="I274" s="133"/>
      <c r="J274" s="134">
        <f>ROUND(I274*H274,2)</f>
        <v>0</v>
      </c>
      <c r="K274" s="130" t="s">
        <v>395</v>
      </c>
      <c r="L274" s="31"/>
      <c r="M274" s="135" t="s">
        <v>1</v>
      </c>
      <c r="N274" s="136" t="s">
        <v>40</v>
      </c>
      <c r="P274" s="137">
        <f>O274*H274</f>
        <v>0</v>
      </c>
      <c r="Q274" s="137">
        <v>4.3839999999999999E-3</v>
      </c>
      <c r="R274" s="137">
        <f>Q274*H274</f>
        <v>0.47821548799999997</v>
      </c>
      <c r="S274" s="137">
        <v>0</v>
      </c>
      <c r="T274" s="138">
        <f>S274*H274</f>
        <v>0</v>
      </c>
      <c r="AR274" s="139" t="s">
        <v>151</v>
      </c>
      <c r="AT274" s="139" t="s">
        <v>147</v>
      </c>
      <c r="AU274" s="139" t="s">
        <v>85</v>
      </c>
      <c r="AY274" s="16" t="s">
        <v>144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6" t="s">
        <v>83</v>
      </c>
      <c r="BK274" s="140">
        <f>ROUND(I274*H274,2)</f>
        <v>0</v>
      </c>
      <c r="BL274" s="16" t="s">
        <v>151</v>
      </c>
      <c r="BM274" s="139" t="s">
        <v>321</v>
      </c>
    </row>
    <row r="275" spans="2:65" s="14" customFormat="1">
      <c r="B275" s="156"/>
      <c r="D275" s="142" t="s">
        <v>153</v>
      </c>
      <c r="E275" s="157" t="s">
        <v>1</v>
      </c>
      <c r="F275" s="158" t="s">
        <v>322</v>
      </c>
      <c r="H275" s="157" t="s">
        <v>1</v>
      </c>
      <c r="I275" s="159"/>
      <c r="L275" s="156"/>
      <c r="M275" s="160"/>
      <c r="T275" s="161"/>
      <c r="AT275" s="157" t="s">
        <v>153</v>
      </c>
      <c r="AU275" s="157" t="s">
        <v>85</v>
      </c>
      <c r="AV275" s="14" t="s">
        <v>83</v>
      </c>
      <c r="AW275" s="14" t="s">
        <v>32</v>
      </c>
      <c r="AX275" s="14" t="s">
        <v>75</v>
      </c>
      <c r="AY275" s="157" t="s">
        <v>144</v>
      </c>
    </row>
    <row r="276" spans="2:65" s="14" customFormat="1">
      <c r="B276" s="156"/>
      <c r="D276" s="142" t="s">
        <v>153</v>
      </c>
      <c r="E276" s="157" t="s">
        <v>1</v>
      </c>
      <c r="F276" s="158" t="s">
        <v>323</v>
      </c>
      <c r="H276" s="157" t="s">
        <v>1</v>
      </c>
      <c r="I276" s="159"/>
      <c r="L276" s="156"/>
      <c r="M276" s="160"/>
      <c r="T276" s="161"/>
      <c r="AT276" s="157" t="s">
        <v>153</v>
      </c>
      <c r="AU276" s="157" t="s">
        <v>85</v>
      </c>
      <c r="AV276" s="14" t="s">
        <v>83</v>
      </c>
      <c r="AW276" s="14" t="s">
        <v>32</v>
      </c>
      <c r="AX276" s="14" t="s">
        <v>75</v>
      </c>
      <c r="AY276" s="157" t="s">
        <v>144</v>
      </c>
    </row>
    <row r="277" spans="2:65" s="14" customFormat="1">
      <c r="B277" s="156"/>
      <c r="D277" s="142" t="s">
        <v>153</v>
      </c>
      <c r="E277" s="157" t="s">
        <v>1</v>
      </c>
      <c r="F277" s="158" t="s">
        <v>200</v>
      </c>
      <c r="H277" s="157" t="s">
        <v>1</v>
      </c>
      <c r="I277" s="159"/>
      <c r="L277" s="156"/>
      <c r="M277" s="160"/>
      <c r="T277" s="161"/>
      <c r="AT277" s="157" t="s">
        <v>153</v>
      </c>
      <c r="AU277" s="157" t="s">
        <v>85</v>
      </c>
      <c r="AV277" s="14" t="s">
        <v>83</v>
      </c>
      <c r="AW277" s="14" t="s">
        <v>32</v>
      </c>
      <c r="AX277" s="14" t="s">
        <v>75</v>
      </c>
      <c r="AY277" s="157" t="s">
        <v>144</v>
      </c>
    </row>
    <row r="278" spans="2:65" s="14" customFormat="1">
      <c r="B278" s="156"/>
      <c r="D278" s="142" t="s">
        <v>153</v>
      </c>
      <c r="E278" s="157" t="s">
        <v>1</v>
      </c>
      <c r="F278" s="158" t="s">
        <v>201</v>
      </c>
      <c r="H278" s="157" t="s">
        <v>1</v>
      </c>
      <c r="I278" s="159"/>
      <c r="L278" s="156"/>
      <c r="M278" s="160"/>
      <c r="T278" s="161"/>
      <c r="AT278" s="157" t="s">
        <v>153</v>
      </c>
      <c r="AU278" s="157" t="s">
        <v>85</v>
      </c>
      <c r="AV278" s="14" t="s">
        <v>83</v>
      </c>
      <c r="AW278" s="14" t="s">
        <v>32</v>
      </c>
      <c r="AX278" s="14" t="s">
        <v>75</v>
      </c>
      <c r="AY278" s="157" t="s">
        <v>144</v>
      </c>
    </row>
    <row r="279" spans="2:65" s="12" customFormat="1">
      <c r="B279" s="141"/>
      <c r="D279" s="142" t="s">
        <v>153</v>
      </c>
      <c r="E279" s="143" t="s">
        <v>1</v>
      </c>
      <c r="F279" s="144" t="s">
        <v>324</v>
      </c>
      <c r="H279" s="145">
        <v>5.88</v>
      </c>
      <c r="I279" s="146"/>
      <c r="L279" s="141"/>
      <c r="M279" s="147"/>
      <c r="T279" s="148"/>
      <c r="AT279" s="143" t="s">
        <v>153</v>
      </c>
      <c r="AU279" s="143" t="s">
        <v>85</v>
      </c>
      <c r="AV279" s="12" t="s">
        <v>85</v>
      </c>
      <c r="AW279" s="12" t="s">
        <v>32</v>
      </c>
      <c r="AX279" s="12" t="s">
        <v>75</v>
      </c>
      <c r="AY279" s="143" t="s">
        <v>144</v>
      </c>
    </row>
    <row r="280" spans="2:65" s="14" customFormat="1">
      <c r="B280" s="156"/>
      <c r="D280" s="142" t="s">
        <v>153</v>
      </c>
      <c r="E280" s="157" t="s">
        <v>1</v>
      </c>
      <c r="F280" s="158" t="s">
        <v>201</v>
      </c>
      <c r="H280" s="157" t="s">
        <v>1</v>
      </c>
      <c r="I280" s="159"/>
      <c r="L280" s="156"/>
      <c r="M280" s="160"/>
      <c r="T280" s="161"/>
      <c r="AT280" s="157" t="s">
        <v>153</v>
      </c>
      <c r="AU280" s="157" t="s">
        <v>85</v>
      </c>
      <c r="AV280" s="14" t="s">
        <v>83</v>
      </c>
      <c r="AW280" s="14" t="s">
        <v>32</v>
      </c>
      <c r="AX280" s="14" t="s">
        <v>75</v>
      </c>
      <c r="AY280" s="157" t="s">
        <v>144</v>
      </c>
    </row>
    <row r="281" spans="2:65" s="12" customFormat="1">
      <c r="B281" s="141"/>
      <c r="D281" s="142" t="s">
        <v>153</v>
      </c>
      <c r="E281" s="143" t="s">
        <v>1</v>
      </c>
      <c r="F281" s="144" t="s">
        <v>325</v>
      </c>
      <c r="H281" s="145">
        <v>24.265000000000001</v>
      </c>
      <c r="I281" s="146"/>
      <c r="L281" s="141"/>
      <c r="M281" s="147"/>
      <c r="T281" s="148"/>
      <c r="AT281" s="143" t="s">
        <v>153</v>
      </c>
      <c r="AU281" s="143" t="s">
        <v>85</v>
      </c>
      <c r="AV281" s="12" t="s">
        <v>85</v>
      </c>
      <c r="AW281" s="12" t="s">
        <v>32</v>
      </c>
      <c r="AX281" s="12" t="s">
        <v>75</v>
      </c>
      <c r="AY281" s="143" t="s">
        <v>144</v>
      </c>
    </row>
    <row r="282" spans="2:65" s="14" customFormat="1">
      <c r="B282" s="156"/>
      <c r="D282" s="142" t="s">
        <v>153</v>
      </c>
      <c r="E282" s="157" t="s">
        <v>1</v>
      </c>
      <c r="F282" s="158" t="s">
        <v>171</v>
      </c>
      <c r="H282" s="157" t="s">
        <v>1</v>
      </c>
      <c r="I282" s="159"/>
      <c r="L282" s="156"/>
      <c r="M282" s="160"/>
      <c r="T282" s="161"/>
      <c r="AT282" s="157" t="s">
        <v>153</v>
      </c>
      <c r="AU282" s="157" t="s">
        <v>85</v>
      </c>
      <c r="AV282" s="14" t="s">
        <v>83</v>
      </c>
      <c r="AW282" s="14" t="s">
        <v>32</v>
      </c>
      <c r="AX282" s="14" t="s">
        <v>75</v>
      </c>
      <c r="AY282" s="157" t="s">
        <v>144</v>
      </c>
    </row>
    <row r="283" spans="2:65" s="12" customFormat="1">
      <c r="B283" s="141"/>
      <c r="D283" s="142" t="s">
        <v>153</v>
      </c>
      <c r="E283" s="143" t="s">
        <v>1</v>
      </c>
      <c r="F283" s="144" t="s">
        <v>326</v>
      </c>
      <c r="H283" s="145">
        <v>26.145</v>
      </c>
      <c r="I283" s="146"/>
      <c r="L283" s="141"/>
      <c r="M283" s="147"/>
      <c r="T283" s="148"/>
      <c r="AT283" s="143" t="s">
        <v>153</v>
      </c>
      <c r="AU283" s="143" t="s">
        <v>85</v>
      </c>
      <c r="AV283" s="12" t="s">
        <v>85</v>
      </c>
      <c r="AW283" s="12" t="s">
        <v>32</v>
      </c>
      <c r="AX283" s="12" t="s">
        <v>75</v>
      </c>
      <c r="AY283" s="143" t="s">
        <v>144</v>
      </c>
    </row>
    <row r="284" spans="2:65" s="12" customFormat="1">
      <c r="B284" s="141"/>
      <c r="D284" s="142" t="s">
        <v>153</v>
      </c>
      <c r="E284" s="143" t="s">
        <v>1</v>
      </c>
      <c r="F284" s="144" t="s">
        <v>327</v>
      </c>
      <c r="H284" s="145">
        <v>36.932000000000002</v>
      </c>
      <c r="I284" s="146"/>
      <c r="L284" s="141"/>
      <c r="M284" s="147"/>
      <c r="T284" s="148"/>
      <c r="AT284" s="143" t="s">
        <v>153</v>
      </c>
      <c r="AU284" s="143" t="s">
        <v>85</v>
      </c>
      <c r="AV284" s="12" t="s">
        <v>85</v>
      </c>
      <c r="AW284" s="12" t="s">
        <v>32</v>
      </c>
      <c r="AX284" s="12" t="s">
        <v>75</v>
      </c>
      <c r="AY284" s="143" t="s">
        <v>144</v>
      </c>
    </row>
    <row r="285" spans="2:65" s="12" customFormat="1">
      <c r="B285" s="141"/>
      <c r="D285" s="142" t="s">
        <v>153</v>
      </c>
      <c r="E285" s="143" t="s">
        <v>1</v>
      </c>
      <c r="F285" s="144" t="s">
        <v>328</v>
      </c>
      <c r="H285" s="145">
        <v>13.86</v>
      </c>
      <c r="I285" s="146"/>
      <c r="L285" s="141"/>
      <c r="M285" s="147"/>
      <c r="T285" s="148"/>
      <c r="AT285" s="143" t="s">
        <v>153</v>
      </c>
      <c r="AU285" s="143" t="s">
        <v>85</v>
      </c>
      <c r="AV285" s="12" t="s">
        <v>85</v>
      </c>
      <c r="AW285" s="12" t="s">
        <v>32</v>
      </c>
      <c r="AX285" s="12" t="s">
        <v>75</v>
      </c>
      <c r="AY285" s="143" t="s">
        <v>144</v>
      </c>
    </row>
    <row r="286" spans="2:65" s="14" customFormat="1">
      <c r="B286" s="156"/>
      <c r="D286" s="142" t="s">
        <v>153</v>
      </c>
      <c r="E286" s="157" t="s">
        <v>1</v>
      </c>
      <c r="F286" s="158" t="s">
        <v>329</v>
      </c>
      <c r="H286" s="157" t="s">
        <v>1</v>
      </c>
      <c r="I286" s="159"/>
      <c r="L286" s="156"/>
      <c r="M286" s="160"/>
      <c r="T286" s="161"/>
      <c r="AT286" s="157" t="s">
        <v>153</v>
      </c>
      <c r="AU286" s="157" t="s">
        <v>85</v>
      </c>
      <c r="AV286" s="14" t="s">
        <v>83</v>
      </c>
      <c r="AW286" s="14" t="s">
        <v>32</v>
      </c>
      <c r="AX286" s="14" t="s">
        <v>75</v>
      </c>
      <c r="AY286" s="157" t="s">
        <v>144</v>
      </c>
    </row>
    <row r="287" spans="2:65" s="12" customFormat="1">
      <c r="B287" s="141"/>
      <c r="D287" s="142" t="s">
        <v>153</v>
      </c>
      <c r="E287" s="143" t="s">
        <v>1</v>
      </c>
      <c r="F287" s="144" t="s">
        <v>330</v>
      </c>
      <c r="H287" s="145">
        <v>2</v>
      </c>
      <c r="I287" s="146"/>
      <c r="L287" s="141"/>
      <c r="M287" s="147"/>
      <c r="T287" s="148"/>
      <c r="AT287" s="143" t="s">
        <v>153</v>
      </c>
      <c r="AU287" s="143" t="s">
        <v>85</v>
      </c>
      <c r="AV287" s="12" t="s">
        <v>85</v>
      </c>
      <c r="AW287" s="12" t="s">
        <v>32</v>
      </c>
      <c r="AX287" s="12" t="s">
        <v>75</v>
      </c>
      <c r="AY287" s="143" t="s">
        <v>144</v>
      </c>
    </row>
    <row r="288" spans="2:65" s="13" customFormat="1">
      <c r="B288" s="149"/>
      <c r="D288" s="142" t="s">
        <v>153</v>
      </c>
      <c r="E288" s="150" t="s">
        <v>1</v>
      </c>
      <c r="F288" s="151" t="s">
        <v>159</v>
      </c>
      <c r="H288" s="152">
        <v>109.08200000000001</v>
      </c>
      <c r="I288" s="153"/>
      <c r="L288" s="149"/>
      <c r="M288" s="154"/>
      <c r="T288" s="155"/>
      <c r="AT288" s="150" t="s">
        <v>153</v>
      </c>
      <c r="AU288" s="150" t="s">
        <v>85</v>
      </c>
      <c r="AV288" s="13" t="s">
        <v>151</v>
      </c>
      <c r="AW288" s="13" t="s">
        <v>32</v>
      </c>
      <c r="AX288" s="13" t="s">
        <v>83</v>
      </c>
      <c r="AY288" s="150" t="s">
        <v>144</v>
      </c>
    </row>
    <row r="289" spans="2:65" s="1" customFormat="1" ht="24.2" customHeight="1">
      <c r="B289" s="127"/>
      <c r="C289" s="128" t="s">
        <v>331</v>
      </c>
      <c r="D289" s="128" t="s">
        <v>147</v>
      </c>
      <c r="E289" s="129" t="s">
        <v>332</v>
      </c>
      <c r="F289" s="130" t="s">
        <v>333</v>
      </c>
      <c r="G289" s="131" t="s">
        <v>150</v>
      </c>
      <c r="H289" s="132">
        <v>109.08199999999999</v>
      </c>
      <c r="I289" s="133"/>
      <c r="J289" s="134">
        <f>ROUND(I289*H289,2)</f>
        <v>0</v>
      </c>
      <c r="K289" s="130" t="s">
        <v>395</v>
      </c>
      <c r="L289" s="31"/>
      <c r="M289" s="135" t="s">
        <v>1</v>
      </c>
      <c r="N289" s="136" t="s">
        <v>40</v>
      </c>
      <c r="P289" s="137">
        <f>O289*H289</f>
        <v>0</v>
      </c>
      <c r="Q289" s="137">
        <v>4.0000000000000001E-3</v>
      </c>
      <c r="R289" s="137">
        <f>Q289*H289</f>
        <v>0.43632799999999999</v>
      </c>
      <c r="S289" s="137">
        <v>0</v>
      </c>
      <c r="T289" s="138">
        <f>S289*H289</f>
        <v>0</v>
      </c>
      <c r="AR289" s="139" t="s">
        <v>151</v>
      </c>
      <c r="AT289" s="139" t="s">
        <v>147</v>
      </c>
      <c r="AU289" s="139" t="s">
        <v>85</v>
      </c>
      <c r="AY289" s="16" t="s">
        <v>144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6" t="s">
        <v>83</v>
      </c>
      <c r="BK289" s="140">
        <f>ROUND(I289*H289,2)</f>
        <v>0</v>
      </c>
      <c r="BL289" s="16" t="s">
        <v>151</v>
      </c>
      <c r="BM289" s="139" t="s">
        <v>334</v>
      </c>
    </row>
    <row r="290" spans="2:65" s="14" customFormat="1">
      <c r="B290" s="156"/>
      <c r="D290" s="142" t="s">
        <v>153</v>
      </c>
      <c r="E290" s="157" t="s">
        <v>1</v>
      </c>
      <c r="F290" s="158" t="s">
        <v>322</v>
      </c>
      <c r="H290" s="157" t="s">
        <v>1</v>
      </c>
      <c r="I290" s="159"/>
      <c r="L290" s="156"/>
      <c r="M290" s="160"/>
      <c r="T290" s="161"/>
      <c r="AT290" s="157" t="s">
        <v>153</v>
      </c>
      <c r="AU290" s="157" t="s">
        <v>85</v>
      </c>
      <c r="AV290" s="14" t="s">
        <v>83</v>
      </c>
      <c r="AW290" s="14" t="s">
        <v>32</v>
      </c>
      <c r="AX290" s="14" t="s">
        <v>75</v>
      </c>
      <c r="AY290" s="157" t="s">
        <v>144</v>
      </c>
    </row>
    <row r="291" spans="2:65" s="14" customFormat="1">
      <c r="B291" s="156"/>
      <c r="D291" s="142" t="s">
        <v>153</v>
      </c>
      <c r="E291" s="157" t="s">
        <v>1</v>
      </c>
      <c r="F291" s="158" t="s">
        <v>323</v>
      </c>
      <c r="H291" s="157" t="s">
        <v>1</v>
      </c>
      <c r="I291" s="159"/>
      <c r="L291" s="156"/>
      <c r="M291" s="160"/>
      <c r="T291" s="161"/>
      <c r="AT291" s="157" t="s">
        <v>153</v>
      </c>
      <c r="AU291" s="157" t="s">
        <v>85</v>
      </c>
      <c r="AV291" s="14" t="s">
        <v>83</v>
      </c>
      <c r="AW291" s="14" t="s">
        <v>32</v>
      </c>
      <c r="AX291" s="14" t="s">
        <v>75</v>
      </c>
      <c r="AY291" s="157" t="s">
        <v>144</v>
      </c>
    </row>
    <row r="292" spans="2:65" s="14" customFormat="1">
      <c r="B292" s="156"/>
      <c r="D292" s="142" t="s">
        <v>153</v>
      </c>
      <c r="E292" s="157" t="s">
        <v>1</v>
      </c>
      <c r="F292" s="158" t="s">
        <v>200</v>
      </c>
      <c r="H292" s="157" t="s">
        <v>1</v>
      </c>
      <c r="I292" s="159"/>
      <c r="L292" s="156"/>
      <c r="M292" s="160"/>
      <c r="T292" s="161"/>
      <c r="AT292" s="157" t="s">
        <v>153</v>
      </c>
      <c r="AU292" s="157" t="s">
        <v>85</v>
      </c>
      <c r="AV292" s="14" t="s">
        <v>83</v>
      </c>
      <c r="AW292" s="14" t="s">
        <v>32</v>
      </c>
      <c r="AX292" s="14" t="s">
        <v>75</v>
      </c>
      <c r="AY292" s="157" t="s">
        <v>144</v>
      </c>
    </row>
    <row r="293" spans="2:65" s="14" customFormat="1">
      <c r="B293" s="156"/>
      <c r="D293" s="142" t="s">
        <v>153</v>
      </c>
      <c r="E293" s="157" t="s">
        <v>1</v>
      </c>
      <c r="F293" s="158" t="s">
        <v>201</v>
      </c>
      <c r="H293" s="157" t="s">
        <v>1</v>
      </c>
      <c r="I293" s="159"/>
      <c r="L293" s="156"/>
      <c r="M293" s="160"/>
      <c r="T293" s="161"/>
      <c r="AT293" s="157" t="s">
        <v>153</v>
      </c>
      <c r="AU293" s="157" t="s">
        <v>85</v>
      </c>
      <c r="AV293" s="14" t="s">
        <v>83</v>
      </c>
      <c r="AW293" s="14" t="s">
        <v>32</v>
      </c>
      <c r="AX293" s="14" t="s">
        <v>75</v>
      </c>
      <c r="AY293" s="157" t="s">
        <v>144</v>
      </c>
    </row>
    <row r="294" spans="2:65" s="12" customFormat="1">
      <c r="B294" s="141"/>
      <c r="D294" s="142" t="s">
        <v>153</v>
      </c>
      <c r="E294" s="143" t="s">
        <v>1</v>
      </c>
      <c r="F294" s="144" t="s">
        <v>335</v>
      </c>
      <c r="H294" s="145">
        <v>5.88</v>
      </c>
      <c r="I294" s="146"/>
      <c r="L294" s="141"/>
      <c r="M294" s="147"/>
      <c r="T294" s="148"/>
      <c r="AT294" s="143" t="s">
        <v>153</v>
      </c>
      <c r="AU294" s="143" t="s">
        <v>85</v>
      </c>
      <c r="AV294" s="12" t="s">
        <v>85</v>
      </c>
      <c r="AW294" s="12" t="s">
        <v>32</v>
      </c>
      <c r="AX294" s="12" t="s">
        <v>75</v>
      </c>
      <c r="AY294" s="143" t="s">
        <v>144</v>
      </c>
    </row>
    <row r="295" spans="2:65" s="14" customFormat="1">
      <c r="B295" s="156"/>
      <c r="D295" s="142" t="s">
        <v>153</v>
      </c>
      <c r="E295" s="157" t="s">
        <v>1</v>
      </c>
      <c r="F295" s="158" t="s">
        <v>207</v>
      </c>
      <c r="H295" s="157" t="s">
        <v>1</v>
      </c>
      <c r="I295" s="159"/>
      <c r="L295" s="156"/>
      <c r="M295" s="160"/>
      <c r="T295" s="161"/>
      <c r="AT295" s="157" t="s">
        <v>153</v>
      </c>
      <c r="AU295" s="157" t="s">
        <v>85</v>
      </c>
      <c r="AV295" s="14" t="s">
        <v>83</v>
      </c>
      <c r="AW295" s="14" t="s">
        <v>32</v>
      </c>
      <c r="AX295" s="14" t="s">
        <v>75</v>
      </c>
      <c r="AY295" s="157" t="s">
        <v>144</v>
      </c>
    </row>
    <row r="296" spans="2:65" s="14" customFormat="1">
      <c r="B296" s="156"/>
      <c r="D296" s="142" t="s">
        <v>153</v>
      </c>
      <c r="E296" s="157" t="s">
        <v>1</v>
      </c>
      <c r="F296" s="158" t="s">
        <v>201</v>
      </c>
      <c r="H296" s="157" t="s">
        <v>1</v>
      </c>
      <c r="I296" s="159"/>
      <c r="L296" s="156"/>
      <c r="M296" s="160"/>
      <c r="T296" s="161"/>
      <c r="AT296" s="157" t="s">
        <v>153</v>
      </c>
      <c r="AU296" s="157" t="s">
        <v>85</v>
      </c>
      <c r="AV296" s="14" t="s">
        <v>83</v>
      </c>
      <c r="AW296" s="14" t="s">
        <v>32</v>
      </c>
      <c r="AX296" s="14" t="s">
        <v>75</v>
      </c>
      <c r="AY296" s="157" t="s">
        <v>144</v>
      </c>
    </row>
    <row r="297" spans="2:65" s="12" customFormat="1">
      <c r="B297" s="141"/>
      <c r="D297" s="142" t="s">
        <v>153</v>
      </c>
      <c r="E297" s="143" t="s">
        <v>1</v>
      </c>
      <c r="F297" s="144" t="s">
        <v>325</v>
      </c>
      <c r="H297" s="145">
        <v>24.265000000000001</v>
      </c>
      <c r="I297" s="146"/>
      <c r="L297" s="141"/>
      <c r="M297" s="147"/>
      <c r="T297" s="148"/>
      <c r="AT297" s="143" t="s">
        <v>153</v>
      </c>
      <c r="AU297" s="143" t="s">
        <v>85</v>
      </c>
      <c r="AV297" s="12" t="s">
        <v>85</v>
      </c>
      <c r="AW297" s="12" t="s">
        <v>32</v>
      </c>
      <c r="AX297" s="12" t="s">
        <v>75</v>
      </c>
      <c r="AY297" s="143" t="s">
        <v>144</v>
      </c>
    </row>
    <row r="298" spans="2:65" s="14" customFormat="1">
      <c r="B298" s="156"/>
      <c r="D298" s="142" t="s">
        <v>153</v>
      </c>
      <c r="E298" s="157" t="s">
        <v>1</v>
      </c>
      <c r="F298" s="158" t="s">
        <v>171</v>
      </c>
      <c r="H298" s="157" t="s">
        <v>1</v>
      </c>
      <c r="I298" s="159"/>
      <c r="L298" s="156"/>
      <c r="M298" s="160"/>
      <c r="T298" s="161"/>
      <c r="AT298" s="157" t="s">
        <v>153</v>
      </c>
      <c r="AU298" s="157" t="s">
        <v>85</v>
      </c>
      <c r="AV298" s="14" t="s">
        <v>83</v>
      </c>
      <c r="AW298" s="14" t="s">
        <v>32</v>
      </c>
      <c r="AX298" s="14" t="s">
        <v>75</v>
      </c>
      <c r="AY298" s="157" t="s">
        <v>144</v>
      </c>
    </row>
    <row r="299" spans="2:65" s="12" customFormat="1">
      <c r="B299" s="141"/>
      <c r="D299" s="142" t="s">
        <v>153</v>
      </c>
      <c r="E299" s="143" t="s">
        <v>1</v>
      </c>
      <c r="F299" s="144" t="s">
        <v>326</v>
      </c>
      <c r="H299" s="145">
        <v>26.145</v>
      </c>
      <c r="I299" s="146"/>
      <c r="L299" s="141"/>
      <c r="M299" s="147"/>
      <c r="T299" s="148"/>
      <c r="AT299" s="143" t="s">
        <v>153</v>
      </c>
      <c r="AU299" s="143" t="s">
        <v>85</v>
      </c>
      <c r="AV299" s="12" t="s">
        <v>85</v>
      </c>
      <c r="AW299" s="12" t="s">
        <v>32</v>
      </c>
      <c r="AX299" s="12" t="s">
        <v>75</v>
      </c>
      <c r="AY299" s="143" t="s">
        <v>144</v>
      </c>
    </row>
    <row r="300" spans="2:65" s="12" customFormat="1">
      <c r="B300" s="141"/>
      <c r="D300" s="142" t="s">
        <v>153</v>
      </c>
      <c r="E300" s="143" t="s">
        <v>1</v>
      </c>
      <c r="F300" s="144" t="s">
        <v>327</v>
      </c>
      <c r="H300" s="145">
        <v>36.932000000000002</v>
      </c>
      <c r="I300" s="146"/>
      <c r="L300" s="141"/>
      <c r="M300" s="147"/>
      <c r="T300" s="148"/>
      <c r="AT300" s="143" t="s">
        <v>153</v>
      </c>
      <c r="AU300" s="143" t="s">
        <v>85</v>
      </c>
      <c r="AV300" s="12" t="s">
        <v>85</v>
      </c>
      <c r="AW300" s="12" t="s">
        <v>32</v>
      </c>
      <c r="AX300" s="12" t="s">
        <v>75</v>
      </c>
      <c r="AY300" s="143" t="s">
        <v>144</v>
      </c>
    </row>
    <row r="301" spans="2:65" s="12" customFormat="1">
      <c r="B301" s="141"/>
      <c r="D301" s="142" t="s">
        <v>153</v>
      </c>
      <c r="E301" s="143" t="s">
        <v>1</v>
      </c>
      <c r="F301" s="144" t="s">
        <v>328</v>
      </c>
      <c r="H301" s="145">
        <v>13.86</v>
      </c>
      <c r="I301" s="146"/>
      <c r="L301" s="141"/>
      <c r="M301" s="147"/>
      <c r="T301" s="148"/>
      <c r="AT301" s="143" t="s">
        <v>153</v>
      </c>
      <c r="AU301" s="143" t="s">
        <v>85</v>
      </c>
      <c r="AV301" s="12" t="s">
        <v>85</v>
      </c>
      <c r="AW301" s="12" t="s">
        <v>32</v>
      </c>
      <c r="AX301" s="12" t="s">
        <v>75</v>
      </c>
      <c r="AY301" s="143" t="s">
        <v>144</v>
      </c>
    </row>
    <row r="302" spans="2:65" s="14" customFormat="1">
      <c r="B302" s="156"/>
      <c r="D302" s="142" t="s">
        <v>153</v>
      </c>
      <c r="E302" s="157" t="s">
        <v>1</v>
      </c>
      <c r="F302" s="158" t="s">
        <v>329</v>
      </c>
      <c r="H302" s="157" t="s">
        <v>1</v>
      </c>
      <c r="I302" s="159"/>
      <c r="L302" s="156"/>
      <c r="M302" s="160"/>
      <c r="T302" s="161"/>
      <c r="AT302" s="157" t="s">
        <v>153</v>
      </c>
      <c r="AU302" s="157" t="s">
        <v>85</v>
      </c>
      <c r="AV302" s="14" t="s">
        <v>83</v>
      </c>
      <c r="AW302" s="14" t="s">
        <v>32</v>
      </c>
      <c r="AX302" s="14" t="s">
        <v>75</v>
      </c>
      <c r="AY302" s="157" t="s">
        <v>144</v>
      </c>
    </row>
    <row r="303" spans="2:65" s="12" customFormat="1">
      <c r="B303" s="141"/>
      <c r="D303" s="142" t="s">
        <v>153</v>
      </c>
      <c r="E303" s="143" t="s">
        <v>1</v>
      </c>
      <c r="F303" s="144" t="s">
        <v>330</v>
      </c>
      <c r="H303" s="145">
        <v>2</v>
      </c>
      <c r="I303" s="146"/>
      <c r="L303" s="141"/>
      <c r="M303" s="147"/>
      <c r="T303" s="148"/>
      <c r="AT303" s="143" t="s">
        <v>153</v>
      </c>
      <c r="AU303" s="143" t="s">
        <v>85</v>
      </c>
      <c r="AV303" s="12" t="s">
        <v>85</v>
      </c>
      <c r="AW303" s="12" t="s">
        <v>32</v>
      </c>
      <c r="AX303" s="12" t="s">
        <v>75</v>
      </c>
      <c r="AY303" s="143" t="s">
        <v>144</v>
      </c>
    </row>
    <row r="304" spans="2:65" s="13" customFormat="1">
      <c r="B304" s="149"/>
      <c r="D304" s="142" t="s">
        <v>153</v>
      </c>
      <c r="E304" s="150" t="s">
        <v>1</v>
      </c>
      <c r="F304" s="151" t="s">
        <v>159</v>
      </c>
      <c r="H304" s="152">
        <v>109.08200000000001</v>
      </c>
      <c r="I304" s="153"/>
      <c r="L304" s="149"/>
      <c r="M304" s="154"/>
      <c r="T304" s="155"/>
      <c r="AT304" s="150" t="s">
        <v>153</v>
      </c>
      <c r="AU304" s="150" t="s">
        <v>85</v>
      </c>
      <c r="AV304" s="13" t="s">
        <v>151</v>
      </c>
      <c r="AW304" s="13" t="s">
        <v>32</v>
      </c>
      <c r="AX304" s="13" t="s">
        <v>83</v>
      </c>
      <c r="AY304" s="150" t="s">
        <v>144</v>
      </c>
    </row>
    <row r="305" spans="2:65" s="1" customFormat="1" ht="24.2" customHeight="1">
      <c r="B305" s="127"/>
      <c r="C305" s="128" t="s">
        <v>336</v>
      </c>
      <c r="D305" s="128" t="s">
        <v>147</v>
      </c>
      <c r="E305" s="129" t="s">
        <v>337</v>
      </c>
      <c r="F305" s="130" t="s">
        <v>338</v>
      </c>
      <c r="G305" s="131" t="s">
        <v>150</v>
      </c>
      <c r="H305" s="132">
        <v>201.215</v>
      </c>
      <c r="I305" s="133"/>
      <c r="J305" s="134">
        <f>ROUND(I305*H305,2)</f>
        <v>0</v>
      </c>
      <c r="K305" s="130" t="s">
        <v>395</v>
      </c>
      <c r="L305" s="31"/>
      <c r="M305" s="135" t="s">
        <v>1</v>
      </c>
      <c r="N305" s="136" t="s">
        <v>40</v>
      </c>
      <c r="P305" s="137">
        <f>O305*H305</f>
        <v>0</v>
      </c>
      <c r="Q305" s="137">
        <v>1.7330000000000002E-2</v>
      </c>
      <c r="R305" s="137">
        <f>Q305*H305</f>
        <v>3.4870559500000002</v>
      </c>
      <c r="S305" s="137">
        <v>0</v>
      </c>
      <c r="T305" s="138">
        <f>S305*H305</f>
        <v>0</v>
      </c>
      <c r="AR305" s="139" t="s">
        <v>151</v>
      </c>
      <c r="AT305" s="139" t="s">
        <v>147</v>
      </c>
      <c r="AU305" s="139" t="s">
        <v>85</v>
      </c>
      <c r="AY305" s="16" t="s">
        <v>144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6" t="s">
        <v>83</v>
      </c>
      <c r="BK305" s="140">
        <f>ROUND(I305*H305,2)</f>
        <v>0</v>
      </c>
      <c r="BL305" s="16" t="s">
        <v>151</v>
      </c>
      <c r="BM305" s="139" t="s">
        <v>339</v>
      </c>
    </row>
    <row r="306" spans="2:65" s="14" customFormat="1">
      <c r="B306" s="156"/>
      <c r="D306" s="142" t="s">
        <v>153</v>
      </c>
      <c r="E306" s="157" t="s">
        <v>1</v>
      </c>
      <c r="F306" s="158" t="s">
        <v>340</v>
      </c>
      <c r="H306" s="157" t="s">
        <v>1</v>
      </c>
      <c r="I306" s="159"/>
      <c r="L306" s="156"/>
      <c r="M306" s="160"/>
      <c r="T306" s="161"/>
      <c r="AT306" s="157" t="s">
        <v>153</v>
      </c>
      <c r="AU306" s="157" t="s">
        <v>85</v>
      </c>
      <c r="AV306" s="14" t="s">
        <v>83</v>
      </c>
      <c r="AW306" s="14" t="s">
        <v>32</v>
      </c>
      <c r="AX306" s="14" t="s">
        <v>75</v>
      </c>
      <c r="AY306" s="157" t="s">
        <v>144</v>
      </c>
    </row>
    <row r="307" spans="2:65" s="14" customFormat="1">
      <c r="B307" s="156"/>
      <c r="D307" s="142" t="s">
        <v>153</v>
      </c>
      <c r="E307" s="157" t="s">
        <v>1</v>
      </c>
      <c r="F307" s="158" t="s">
        <v>341</v>
      </c>
      <c r="H307" s="157" t="s">
        <v>1</v>
      </c>
      <c r="I307" s="159"/>
      <c r="L307" s="156"/>
      <c r="M307" s="160"/>
      <c r="T307" s="161"/>
      <c r="AT307" s="157" t="s">
        <v>153</v>
      </c>
      <c r="AU307" s="157" t="s">
        <v>85</v>
      </c>
      <c r="AV307" s="14" t="s">
        <v>83</v>
      </c>
      <c r="AW307" s="14" t="s">
        <v>32</v>
      </c>
      <c r="AX307" s="14" t="s">
        <v>75</v>
      </c>
      <c r="AY307" s="157" t="s">
        <v>144</v>
      </c>
    </row>
    <row r="308" spans="2:65" s="14" customFormat="1">
      <c r="B308" s="156"/>
      <c r="D308" s="142" t="s">
        <v>153</v>
      </c>
      <c r="E308" s="157" t="s">
        <v>1</v>
      </c>
      <c r="F308" s="158" t="s">
        <v>201</v>
      </c>
      <c r="H308" s="157" t="s">
        <v>1</v>
      </c>
      <c r="I308" s="159"/>
      <c r="L308" s="156"/>
      <c r="M308" s="160"/>
      <c r="T308" s="161"/>
      <c r="AT308" s="157" t="s">
        <v>153</v>
      </c>
      <c r="AU308" s="157" t="s">
        <v>85</v>
      </c>
      <c r="AV308" s="14" t="s">
        <v>83</v>
      </c>
      <c r="AW308" s="14" t="s">
        <v>32</v>
      </c>
      <c r="AX308" s="14" t="s">
        <v>75</v>
      </c>
      <c r="AY308" s="157" t="s">
        <v>144</v>
      </c>
    </row>
    <row r="309" spans="2:65" s="12" customFormat="1">
      <c r="B309" s="141"/>
      <c r="D309" s="142" t="s">
        <v>153</v>
      </c>
      <c r="E309" s="143" t="s">
        <v>1</v>
      </c>
      <c r="F309" s="144" t="s">
        <v>342</v>
      </c>
      <c r="H309" s="145">
        <v>31.751999999999999</v>
      </c>
      <c r="I309" s="146"/>
      <c r="L309" s="141"/>
      <c r="M309" s="147"/>
      <c r="T309" s="148"/>
      <c r="AT309" s="143" t="s">
        <v>153</v>
      </c>
      <c r="AU309" s="143" t="s">
        <v>85</v>
      </c>
      <c r="AV309" s="12" t="s">
        <v>85</v>
      </c>
      <c r="AW309" s="12" t="s">
        <v>32</v>
      </c>
      <c r="AX309" s="12" t="s">
        <v>75</v>
      </c>
      <c r="AY309" s="143" t="s">
        <v>144</v>
      </c>
    </row>
    <row r="310" spans="2:65" s="14" customFormat="1">
      <c r="B310" s="156"/>
      <c r="D310" s="142" t="s">
        <v>153</v>
      </c>
      <c r="E310" s="157" t="s">
        <v>1</v>
      </c>
      <c r="F310" s="158" t="s">
        <v>171</v>
      </c>
      <c r="H310" s="157" t="s">
        <v>1</v>
      </c>
      <c r="I310" s="159"/>
      <c r="L310" s="156"/>
      <c r="M310" s="160"/>
      <c r="T310" s="161"/>
      <c r="AT310" s="157" t="s">
        <v>153</v>
      </c>
      <c r="AU310" s="157" t="s">
        <v>85</v>
      </c>
      <c r="AV310" s="14" t="s">
        <v>83</v>
      </c>
      <c r="AW310" s="14" t="s">
        <v>32</v>
      </c>
      <c r="AX310" s="14" t="s">
        <v>75</v>
      </c>
      <c r="AY310" s="157" t="s">
        <v>144</v>
      </c>
    </row>
    <row r="311" spans="2:65" s="12" customFormat="1" ht="22.5">
      <c r="B311" s="141"/>
      <c r="D311" s="142" t="s">
        <v>153</v>
      </c>
      <c r="E311" s="143" t="s">
        <v>1</v>
      </c>
      <c r="F311" s="144" t="s">
        <v>343</v>
      </c>
      <c r="H311" s="145">
        <v>85.2</v>
      </c>
      <c r="I311" s="146"/>
      <c r="L311" s="141"/>
      <c r="M311" s="147"/>
      <c r="T311" s="148"/>
      <c r="AT311" s="143" t="s">
        <v>153</v>
      </c>
      <c r="AU311" s="143" t="s">
        <v>85</v>
      </c>
      <c r="AV311" s="12" t="s">
        <v>85</v>
      </c>
      <c r="AW311" s="12" t="s">
        <v>32</v>
      </c>
      <c r="AX311" s="12" t="s">
        <v>75</v>
      </c>
      <c r="AY311" s="143" t="s">
        <v>144</v>
      </c>
    </row>
    <row r="312" spans="2:65" s="12" customFormat="1">
      <c r="B312" s="141"/>
      <c r="D312" s="142" t="s">
        <v>153</v>
      </c>
      <c r="E312" s="143" t="s">
        <v>1</v>
      </c>
      <c r="F312" s="144" t="s">
        <v>344</v>
      </c>
      <c r="H312" s="145">
        <v>13.2</v>
      </c>
      <c r="I312" s="146"/>
      <c r="L312" s="141"/>
      <c r="M312" s="147"/>
      <c r="T312" s="148"/>
      <c r="AT312" s="143" t="s">
        <v>153</v>
      </c>
      <c r="AU312" s="143" t="s">
        <v>85</v>
      </c>
      <c r="AV312" s="12" t="s">
        <v>85</v>
      </c>
      <c r="AW312" s="12" t="s">
        <v>32</v>
      </c>
      <c r="AX312" s="12" t="s">
        <v>75</v>
      </c>
      <c r="AY312" s="143" t="s">
        <v>144</v>
      </c>
    </row>
    <row r="313" spans="2:65" s="12" customFormat="1" ht="22.5">
      <c r="B313" s="141"/>
      <c r="D313" s="142" t="s">
        <v>153</v>
      </c>
      <c r="E313" s="143" t="s">
        <v>1</v>
      </c>
      <c r="F313" s="144" t="s">
        <v>345</v>
      </c>
      <c r="H313" s="145">
        <v>128.43100000000001</v>
      </c>
      <c r="I313" s="146"/>
      <c r="L313" s="141"/>
      <c r="M313" s="147"/>
      <c r="T313" s="148"/>
      <c r="AT313" s="143" t="s">
        <v>153</v>
      </c>
      <c r="AU313" s="143" t="s">
        <v>85</v>
      </c>
      <c r="AV313" s="12" t="s">
        <v>85</v>
      </c>
      <c r="AW313" s="12" t="s">
        <v>32</v>
      </c>
      <c r="AX313" s="12" t="s">
        <v>75</v>
      </c>
      <c r="AY313" s="143" t="s">
        <v>144</v>
      </c>
    </row>
    <row r="314" spans="2:65" s="14" customFormat="1">
      <c r="B314" s="156"/>
      <c r="D314" s="142" t="s">
        <v>153</v>
      </c>
      <c r="E314" s="157" t="s">
        <v>1</v>
      </c>
      <c r="F314" s="158" t="s">
        <v>346</v>
      </c>
      <c r="H314" s="157" t="s">
        <v>1</v>
      </c>
      <c r="I314" s="159"/>
      <c r="L314" s="156"/>
      <c r="M314" s="160"/>
      <c r="T314" s="161"/>
      <c r="AT314" s="157" t="s">
        <v>153</v>
      </c>
      <c r="AU314" s="157" t="s">
        <v>85</v>
      </c>
      <c r="AV314" s="14" t="s">
        <v>83</v>
      </c>
      <c r="AW314" s="14" t="s">
        <v>32</v>
      </c>
      <c r="AX314" s="14" t="s">
        <v>75</v>
      </c>
      <c r="AY314" s="157" t="s">
        <v>144</v>
      </c>
    </row>
    <row r="315" spans="2:65" s="12" customFormat="1">
      <c r="B315" s="141"/>
      <c r="D315" s="142" t="s">
        <v>153</v>
      </c>
      <c r="E315" s="143" t="s">
        <v>1</v>
      </c>
      <c r="F315" s="144" t="s">
        <v>347</v>
      </c>
      <c r="H315" s="145">
        <v>33.299999999999997</v>
      </c>
      <c r="I315" s="146"/>
      <c r="L315" s="141"/>
      <c r="M315" s="147"/>
      <c r="T315" s="148"/>
      <c r="AT315" s="143" t="s">
        <v>153</v>
      </c>
      <c r="AU315" s="143" t="s">
        <v>85</v>
      </c>
      <c r="AV315" s="12" t="s">
        <v>85</v>
      </c>
      <c r="AW315" s="12" t="s">
        <v>32</v>
      </c>
      <c r="AX315" s="12" t="s">
        <v>75</v>
      </c>
      <c r="AY315" s="143" t="s">
        <v>144</v>
      </c>
    </row>
    <row r="316" spans="2:65" s="14" customFormat="1" ht="22.5">
      <c r="B316" s="156"/>
      <c r="D316" s="142" t="s">
        <v>153</v>
      </c>
      <c r="E316" s="157" t="s">
        <v>1</v>
      </c>
      <c r="F316" s="158" t="s">
        <v>348</v>
      </c>
      <c r="H316" s="157" t="s">
        <v>1</v>
      </c>
      <c r="I316" s="159"/>
      <c r="L316" s="156"/>
      <c r="M316" s="160"/>
      <c r="T316" s="161"/>
      <c r="AT316" s="157" t="s">
        <v>153</v>
      </c>
      <c r="AU316" s="157" t="s">
        <v>85</v>
      </c>
      <c r="AV316" s="14" t="s">
        <v>83</v>
      </c>
      <c r="AW316" s="14" t="s">
        <v>32</v>
      </c>
      <c r="AX316" s="14" t="s">
        <v>75</v>
      </c>
      <c r="AY316" s="157" t="s">
        <v>144</v>
      </c>
    </row>
    <row r="317" spans="2:65" s="12" customFormat="1">
      <c r="B317" s="141"/>
      <c r="D317" s="142" t="s">
        <v>153</v>
      </c>
      <c r="E317" s="143" t="s">
        <v>1</v>
      </c>
      <c r="F317" s="144" t="s">
        <v>349</v>
      </c>
      <c r="H317" s="145">
        <v>-107.08</v>
      </c>
      <c r="I317" s="146"/>
      <c r="L317" s="141"/>
      <c r="M317" s="147"/>
      <c r="T317" s="148"/>
      <c r="AT317" s="143" t="s">
        <v>153</v>
      </c>
      <c r="AU317" s="143" t="s">
        <v>85</v>
      </c>
      <c r="AV317" s="12" t="s">
        <v>85</v>
      </c>
      <c r="AW317" s="12" t="s">
        <v>32</v>
      </c>
      <c r="AX317" s="12" t="s">
        <v>75</v>
      </c>
      <c r="AY317" s="143" t="s">
        <v>144</v>
      </c>
    </row>
    <row r="318" spans="2:65" s="14" customFormat="1">
      <c r="B318" s="156"/>
      <c r="D318" s="142" t="s">
        <v>153</v>
      </c>
      <c r="E318" s="157" t="s">
        <v>1</v>
      </c>
      <c r="F318" s="158" t="s">
        <v>350</v>
      </c>
      <c r="H318" s="157" t="s">
        <v>1</v>
      </c>
      <c r="I318" s="159"/>
      <c r="L318" s="156"/>
      <c r="M318" s="160"/>
      <c r="T318" s="161"/>
      <c r="AT318" s="157" t="s">
        <v>153</v>
      </c>
      <c r="AU318" s="157" t="s">
        <v>85</v>
      </c>
      <c r="AV318" s="14" t="s">
        <v>83</v>
      </c>
      <c r="AW318" s="14" t="s">
        <v>32</v>
      </c>
      <c r="AX318" s="14" t="s">
        <v>75</v>
      </c>
      <c r="AY318" s="157" t="s">
        <v>144</v>
      </c>
    </row>
    <row r="319" spans="2:65" s="14" customFormat="1">
      <c r="B319" s="156"/>
      <c r="D319" s="142" t="s">
        <v>153</v>
      </c>
      <c r="E319" s="157" t="s">
        <v>1</v>
      </c>
      <c r="F319" s="158" t="s">
        <v>171</v>
      </c>
      <c r="H319" s="157" t="s">
        <v>1</v>
      </c>
      <c r="I319" s="159"/>
      <c r="L319" s="156"/>
      <c r="M319" s="160"/>
      <c r="T319" s="161"/>
      <c r="AT319" s="157" t="s">
        <v>153</v>
      </c>
      <c r="AU319" s="157" t="s">
        <v>85</v>
      </c>
      <c r="AV319" s="14" t="s">
        <v>83</v>
      </c>
      <c r="AW319" s="14" t="s">
        <v>32</v>
      </c>
      <c r="AX319" s="14" t="s">
        <v>75</v>
      </c>
      <c r="AY319" s="157" t="s">
        <v>144</v>
      </c>
    </row>
    <row r="320" spans="2:65" s="12" customFormat="1" ht="22.5">
      <c r="B320" s="141"/>
      <c r="D320" s="142" t="s">
        <v>153</v>
      </c>
      <c r="E320" s="143" t="s">
        <v>1</v>
      </c>
      <c r="F320" s="144" t="s">
        <v>351</v>
      </c>
      <c r="H320" s="145">
        <v>16.411999999999999</v>
      </c>
      <c r="I320" s="146"/>
      <c r="L320" s="141"/>
      <c r="M320" s="147"/>
      <c r="T320" s="148"/>
      <c r="AT320" s="143" t="s">
        <v>153</v>
      </c>
      <c r="AU320" s="143" t="s">
        <v>85</v>
      </c>
      <c r="AV320" s="12" t="s">
        <v>85</v>
      </c>
      <c r="AW320" s="12" t="s">
        <v>32</v>
      </c>
      <c r="AX320" s="12" t="s">
        <v>75</v>
      </c>
      <c r="AY320" s="143" t="s">
        <v>144</v>
      </c>
    </row>
    <row r="321" spans="2:65" s="13" customFormat="1">
      <c r="B321" s="149"/>
      <c r="D321" s="142" t="s">
        <v>153</v>
      </c>
      <c r="E321" s="150" t="s">
        <v>1</v>
      </c>
      <c r="F321" s="151" t="s">
        <v>159</v>
      </c>
      <c r="H321" s="152">
        <v>201.215</v>
      </c>
      <c r="I321" s="153"/>
      <c r="L321" s="149"/>
      <c r="M321" s="154"/>
      <c r="T321" s="155"/>
      <c r="AT321" s="150" t="s">
        <v>153</v>
      </c>
      <c r="AU321" s="150" t="s">
        <v>85</v>
      </c>
      <c r="AV321" s="13" t="s">
        <v>151</v>
      </c>
      <c r="AW321" s="13" t="s">
        <v>32</v>
      </c>
      <c r="AX321" s="13" t="s">
        <v>83</v>
      </c>
      <c r="AY321" s="150" t="s">
        <v>144</v>
      </c>
    </row>
    <row r="322" spans="2:65" s="1" customFormat="1" ht="24.2" customHeight="1">
      <c r="B322" s="127"/>
      <c r="C322" s="128" t="s">
        <v>352</v>
      </c>
      <c r="D322" s="128" t="s">
        <v>147</v>
      </c>
      <c r="E322" s="129" t="s">
        <v>353</v>
      </c>
      <c r="F322" s="130" t="s">
        <v>354</v>
      </c>
      <c r="G322" s="131" t="s">
        <v>150</v>
      </c>
      <c r="H322" s="132">
        <v>5.28</v>
      </c>
      <c r="I322" s="133"/>
      <c r="J322" s="134">
        <f>ROUND(I322*H322,2)</f>
        <v>0</v>
      </c>
      <c r="K322" s="130" t="s">
        <v>395</v>
      </c>
      <c r="L322" s="31"/>
      <c r="M322" s="135" t="s">
        <v>1</v>
      </c>
      <c r="N322" s="136" t="s">
        <v>40</v>
      </c>
      <c r="P322" s="137">
        <f>O322*H322</f>
        <v>0</v>
      </c>
      <c r="Q322" s="137">
        <v>1.54E-2</v>
      </c>
      <c r="R322" s="137">
        <f>Q322*H322</f>
        <v>8.1312000000000009E-2</v>
      </c>
      <c r="S322" s="137">
        <v>0</v>
      </c>
      <c r="T322" s="138">
        <f>S322*H322</f>
        <v>0</v>
      </c>
      <c r="AR322" s="139" t="s">
        <v>151</v>
      </c>
      <c r="AT322" s="139" t="s">
        <v>147</v>
      </c>
      <c r="AU322" s="139" t="s">
        <v>85</v>
      </c>
      <c r="AY322" s="16" t="s">
        <v>144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6" t="s">
        <v>83</v>
      </c>
      <c r="BK322" s="140">
        <f>ROUND(I322*H322,2)</f>
        <v>0</v>
      </c>
      <c r="BL322" s="16" t="s">
        <v>151</v>
      </c>
      <c r="BM322" s="139" t="s">
        <v>355</v>
      </c>
    </row>
    <row r="323" spans="2:65" s="14" customFormat="1">
      <c r="B323" s="156"/>
      <c r="D323" s="142" t="s">
        <v>153</v>
      </c>
      <c r="E323" s="157" t="s">
        <v>1</v>
      </c>
      <c r="F323" s="158" t="s">
        <v>356</v>
      </c>
      <c r="H323" s="157" t="s">
        <v>1</v>
      </c>
      <c r="I323" s="159"/>
      <c r="L323" s="156"/>
      <c r="M323" s="160"/>
      <c r="T323" s="161"/>
      <c r="AT323" s="157" t="s">
        <v>153</v>
      </c>
      <c r="AU323" s="157" t="s">
        <v>85</v>
      </c>
      <c r="AV323" s="14" t="s">
        <v>83</v>
      </c>
      <c r="AW323" s="14" t="s">
        <v>32</v>
      </c>
      <c r="AX323" s="14" t="s">
        <v>75</v>
      </c>
      <c r="AY323" s="157" t="s">
        <v>144</v>
      </c>
    </row>
    <row r="324" spans="2:65" s="14" customFormat="1">
      <c r="B324" s="156"/>
      <c r="D324" s="142" t="s">
        <v>153</v>
      </c>
      <c r="E324" s="157" t="s">
        <v>1</v>
      </c>
      <c r="F324" s="158" t="s">
        <v>357</v>
      </c>
      <c r="H324" s="157" t="s">
        <v>1</v>
      </c>
      <c r="I324" s="159"/>
      <c r="L324" s="156"/>
      <c r="M324" s="160"/>
      <c r="T324" s="161"/>
      <c r="AT324" s="157" t="s">
        <v>153</v>
      </c>
      <c r="AU324" s="157" t="s">
        <v>85</v>
      </c>
      <c r="AV324" s="14" t="s">
        <v>83</v>
      </c>
      <c r="AW324" s="14" t="s">
        <v>32</v>
      </c>
      <c r="AX324" s="14" t="s">
        <v>75</v>
      </c>
      <c r="AY324" s="157" t="s">
        <v>144</v>
      </c>
    </row>
    <row r="325" spans="2:65" s="12" customFormat="1">
      <c r="B325" s="141"/>
      <c r="D325" s="142" t="s">
        <v>153</v>
      </c>
      <c r="E325" s="143" t="s">
        <v>1</v>
      </c>
      <c r="F325" s="144" t="s">
        <v>358</v>
      </c>
      <c r="H325" s="145">
        <v>5.28</v>
      </c>
      <c r="I325" s="146"/>
      <c r="L325" s="141"/>
      <c r="M325" s="147"/>
      <c r="T325" s="148"/>
      <c r="AT325" s="143" t="s">
        <v>153</v>
      </c>
      <c r="AU325" s="143" t="s">
        <v>85</v>
      </c>
      <c r="AV325" s="12" t="s">
        <v>85</v>
      </c>
      <c r="AW325" s="12" t="s">
        <v>32</v>
      </c>
      <c r="AX325" s="12" t="s">
        <v>75</v>
      </c>
      <c r="AY325" s="143" t="s">
        <v>144</v>
      </c>
    </row>
    <row r="326" spans="2:65" s="13" customFormat="1">
      <c r="B326" s="149"/>
      <c r="D326" s="142" t="s">
        <v>153</v>
      </c>
      <c r="E326" s="150" t="s">
        <v>1</v>
      </c>
      <c r="F326" s="151" t="s">
        <v>159</v>
      </c>
      <c r="H326" s="152">
        <v>5.28</v>
      </c>
      <c r="I326" s="153"/>
      <c r="L326" s="149"/>
      <c r="M326" s="154"/>
      <c r="T326" s="155"/>
      <c r="AT326" s="150" t="s">
        <v>153</v>
      </c>
      <c r="AU326" s="150" t="s">
        <v>85</v>
      </c>
      <c r="AV326" s="13" t="s">
        <v>151</v>
      </c>
      <c r="AW326" s="13" t="s">
        <v>32</v>
      </c>
      <c r="AX326" s="13" t="s">
        <v>83</v>
      </c>
      <c r="AY326" s="150" t="s">
        <v>144</v>
      </c>
    </row>
    <row r="327" spans="2:65" s="1" customFormat="1" ht="24.2" customHeight="1">
      <c r="B327" s="127"/>
      <c r="C327" s="128" t="s">
        <v>359</v>
      </c>
      <c r="D327" s="128" t="s">
        <v>147</v>
      </c>
      <c r="E327" s="129" t="s">
        <v>360</v>
      </c>
      <c r="F327" s="130" t="s">
        <v>361</v>
      </c>
      <c r="G327" s="131" t="s">
        <v>150</v>
      </c>
      <c r="H327" s="132">
        <v>50.24</v>
      </c>
      <c r="I327" s="133"/>
      <c r="J327" s="134">
        <f>ROUND(I327*H327,2)</f>
        <v>0</v>
      </c>
      <c r="K327" s="130" t="s">
        <v>395</v>
      </c>
      <c r="L327" s="31"/>
      <c r="M327" s="135" t="s">
        <v>1</v>
      </c>
      <c r="N327" s="136" t="s">
        <v>40</v>
      </c>
      <c r="P327" s="137">
        <f>O327*H327</f>
        <v>0</v>
      </c>
      <c r="Q327" s="137">
        <v>2.9499999999999998E-2</v>
      </c>
      <c r="R327" s="137">
        <f>Q327*H327</f>
        <v>1.4820800000000001</v>
      </c>
      <c r="S327" s="137">
        <v>0</v>
      </c>
      <c r="T327" s="138">
        <f>S327*H327</f>
        <v>0</v>
      </c>
      <c r="AR327" s="139" t="s">
        <v>151</v>
      </c>
      <c r="AT327" s="139" t="s">
        <v>147</v>
      </c>
      <c r="AU327" s="139" t="s">
        <v>85</v>
      </c>
      <c r="AY327" s="16" t="s">
        <v>144</v>
      </c>
      <c r="BE327" s="140">
        <f>IF(N327="základní",J327,0)</f>
        <v>0</v>
      </c>
      <c r="BF327" s="140">
        <f>IF(N327="snížená",J327,0)</f>
        <v>0</v>
      </c>
      <c r="BG327" s="140">
        <f>IF(N327="zákl. přenesená",J327,0)</f>
        <v>0</v>
      </c>
      <c r="BH327" s="140">
        <f>IF(N327="sníž. přenesená",J327,0)</f>
        <v>0</v>
      </c>
      <c r="BI327" s="140">
        <f>IF(N327="nulová",J327,0)</f>
        <v>0</v>
      </c>
      <c r="BJ327" s="16" t="s">
        <v>83</v>
      </c>
      <c r="BK327" s="140">
        <f>ROUND(I327*H327,2)</f>
        <v>0</v>
      </c>
      <c r="BL327" s="16" t="s">
        <v>151</v>
      </c>
      <c r="BM327" s="139" t="s">
        <v>362</v>
      </c>
    </row>
    <row r="328" spans="2:65" s="14" customFormat="1">
      <c r="B328" s="156"/>
      <c r="D328" s="142" t="s">
        <v>153</v>
      </c>
      <c r="E328" s="157" t="s">
        <v>1</v>
      </c>
      <c r="F328" s="158" t="s">
        <v>363</v>
      </c>
      <c r="H328" s="157" t="s">
        <v>1</v>
      </c>
      <c r="I328" s="159"/>
      <c r="L328" s="156"/>
      <c r="M328" s="160"/>
      <c r="T328" s="161"/>
      <c r="AT328" s="157" t="s">
        <v>153</v>
      </c>
      <c r="AU328" s="157" t="s">
        <v>85</v>
      </c>
      <c r="AV328" s="14" t="s">
        <v>83</v>
      </c>
      <c r="AW328" s="14" t="s">
        <v>32</v>
      </c>
      <c r="AX328" s="14" t="s">
        <v>75</v>
      </c>
      <c r="AY328" s="157" t="s">
        <v>144</v>
      </c>
    </row>
    <row r="329" spans="2:65" s="14" customFormat="1">
      <c r="B329" s="156"/>
      <c r="D329" s="142" t="s">
        <v>153</v>
      </c>
      <c r="E329" s="157" t="s">
        <v>1</v>
      </c>
      <c r="F329" s="158" t="s">
        <v>201</v>
      </c>
      <c r="H329" s="157" t="s">
        <v>1</v>
      </c>
      <c r="I329" s="159"/>
      <c r="L329" s="156"/>
      <c r="M329" s="160"/>
      <c r="T329" s="161"/>
      <c r="AT329" s="157" t="s">
        <v>153</v>
      </c>
      <c r="AU329" s="157" t="s">
        <v>85</v>
      </c>
      <c r="AV329" s="14" t="s">
        <v>83</v>
      </c>
      <c r="AW329" s="14" t="s">
        <v>32</v>
      </c>
      <c r="AX329" s="14" t="s">
        <v>75</v>
      </c>
      <c r="AY329" s="157" t="s">
        <v>144</v>
      </c>
    </row>
    <row r="330" spans="2:65" s="12" customFormat="1">
      <c r="B330" s="141"/>
      <c r="D330" s="142" t="s">
        <v>153</v>
      </c>
      <c r="E330" s="143" t="s">
        <v>1</v>
      </c>
      <c r="F330" s="144" t="s">
        <v>364</v>
      </c>
      <c r="H330" s="145">
        <v>50.24</v>
      </c>
      <c r="I330" s="146"/>
      <c r="L330" s="141"/>
      <c r="M330" s="147"/>
      <c r="T330" s="148"/>
      <c r="AT330" s="143" t="s">
        <v>153</v>
      </c>
      <c r="AU330" s="143" t="s">
        <v>85</v>
      </c>
      <c r="AV330" s="12" t="s">
        <v>85</v>
      </c>
      <c r="AW330" s="12" t="s">
        <v>32</v>
      </c>
      <c r="AX330" s="12" t="s">
        <v>75</v>
      </c>
      <c r="AY330" s="143" t="s">
        <v>144</v>
      </c>
    </row>
    <row r="331" spans="2:65" s="13" customFormat="1">
      <c r="B331" s="149"/>
      <c r="D331" s="142" t="s">
        <v>153</v>
      </c>
      <c r="E331" s="150" t="s">
        <v>1</v>
      </c>
      <c r="F331" s="151" t="s">
        <v>159</v>
      </c>
      <c r="H331" s="152">
        <v>50.24</v>
      </c>
      <c r="I331" s="153"/>
      <c r="L331" s="149"/>
      <c r="M331" s="154"/>
      <c r="T331" s="155"/>
      <c r="AT331" s="150" t="s">
        <v>153</v>
      </c>
      <c r="AU331" s="150" t="s">
        <v>85</v>
      </c>
      <c r="AV331" s="13" t="s">
        <v>151</v>
      </c>
      <c r="AW331" s="13" t="s">
        <v>32</v>
      </c>
      <c r="AX331" s="13" t="s">
        <v>83</v>
      </c>
      <c r="AY331" s="150" t="s">
        <v>144</v>
      </c>
    </row>
    <row r="332" spans="2:65" s="1" customFormat="1" ht="24.2" customHeight="1">
      <c r="B332" s="127"/>
      <c r="C332" s="128" t="s">
        <v>365</v>
      </c>
      <c r="D332" s="128" t="s">
        <v>147</v>
      </c>
      <c r="E332" s="129" t="s">
        <v>366</v>
      </c>
      <c r="F332" s="130" t="s">
        <v>367</v>
      </c>
      <c r="G332" s="131" t="s">
        <v>150</v>
      </c>
      <c r="H332" s="132">
        <v>30.625</v>
      </c>
      <c r="I332" s="133"/>
      <c r="J332" s="134">
        <f>ROUND(I332*H332,2)</f>
        <v>0</v>
      </c>
      <c r="K332" s="130" t="s">
        <v>395</v>
      </c>
      <c r="L332" s="31"/>
      <c r="M332" s="135" t="s">
        <v>1</v>
      </c>
      <c r="N332" s="136" t="s">
        <v>40</v>
      </c>
      <c r="P332" s="137">
        <f>O332*H332</f>
        <v>0</v>
      </c>
      <c r="Q332" s="137">
        <v>4.3839999999999999E-3</v>
      </c>
      <c r="R332" s="137">
        <f>Q332*H332</f>
        <v>0.13425999999999999</v>
      </c>
      <c r="S332" s="137">
        <v>0</v>
      </c>
      <c r="T332" s="138">
        <f>S332*H332</f>
        <v>0</v>
      </c>
      <c r="AR332" s="139" t="s">
        <v>151</v>
      </c>
      <c r="AT332" s="139" t="s">
        <v>147</v>
      </c>
      <c r="AU332" s="139" t="s">
        <v>85</v>
      </c>
      <c r="AY332" s="16" t="s">
        <v>144</v>
      </c>
      <c r="BE332" s="140">
        <f>IF(N332="základní",J332,0)</f>
        <v>0</v>
      </c>
      <c r="BF332" s="140">
        <f>IF(N332="snížená",J332,0)</f>
        <v>0</v>
      </c>
      <c r="BG332" s="140">
        <f>IF(N332="zákl. přenesená",J332,0)</f>
        <v>0</v>
      </c>
      <c r="BH332" s="140">
        <f>IF(N332="sníž. přenesená",J332,0)</f>
        <v>0</v>
      </c>
      <c r="BI332" s="140">
        <f>IF(N332="nulová",J332,0)</f>
        <v>0</v>
      </c>
      <c r="BJ332" s="16" t="s">
        <v>83</v>
      </c>
      <c r="BK332" s="140">
        <f>ROUND(I332*H332,2)</f>
        <v>0</v>
      </c>
      <c r="BL332" s="16" t="s">
        <v>151</v>
      </c>
      <c r="BM332" s="139" t="s">
        <v>368</v>
      </c>
    </row>
    <row r="333" spans="2:65" s="14" customFormat="1">
      <c r="B333" s="156"/>
      <c r="D333" s="142" t="s">
        <v>153</v>
      </c>
      <c r="E333" s="157" t="s">
        <v>1</v>
      </c>
      <c r="F333" s="158" t="s">
        <v>369</v>
      </c>
      <c r="H333" s="157" t="s">
        <v>1</v>
      </c>
      <c r="I333" s="159"/>
      <c r="L333" s="156"/>
      <c r="M333" s="160"/>
      <c r="T333" s="161"/>
      <c r="AT333" s="157" t="s">
        <v>153</v>
      </c>
      <c r="AU333" s="157" t="s">
        <v>85</v>
      </c>
      <c r="AV333" s="14" t="s">
        <v>83</v>
      </c>
      <c r="AW333" s="14" t="s">
        <v>32</v>
      </c>
      <c r="AX333" s="14" t="s">
        <v>75</v>
      </c>
      <c r="AY333" s="157" t="s">
        <v>144</v>
      </c>
    </row>
    <row r="334" spans="2:65" s="12" customFormat="1">
      <c r="B334" s="141"/>
      <c r="D334" s="142" t="s">
        <v>153</v>
      </c>
      <c r="E334" s="143" t="s">
        <v>1</v>
      </c>
      <c r="F334" s="144" t="s">
        <v>370</v>
      </c>
      <c r="H334" s="145">
        <v>30.625</v>
      </c>
      <c r="I334" s="146"/>
      <c r="L334" s="141"/>
      <c r="M334" s="147"/>
      <c r="T334" s="148"/>
      <c r="AT334" s="143" t="s">
        <v>153</v>
      </c>
      <c r="AU334" s="143" t="s">
        <v>85</v>
      </c>
      <c r="AV334" s="12" t="s">
        <v>85</v>
      </c>
      <c r="AW334" s="12" t="s">
        <v>32</v>
      </c>
      <c r="AX334" s="12" t="s">
        <v>75</v>
      </c>
      <c r="AY334" s="143" t="s">
        <v>144</v>
      </c>
    </row>
    <row r="335" spans="2:65" s="13" customFormat="1">
      <c r="B335" s="149"/>
      <c r="D335" s="142" t="s">
        <v>153</v>
      </c>
      <c r="E335" s="150" t="s">
        <v>1</v>
      </c>
      <c r="F335" s="151" t="s">
        <v>159</v>
      </c>
      <c r="H335" s="152">
        <v>30.625</v>
      </c>
      <c r="I335" s="153"/>
      <c r="L335" s="149"/>
      <c r="M335" s="154"/>
      <c r="T335" s="155"/>
      <c r="AT335" s="150" t="s">
        <v>153</v>
      </c>
      <c r="AU335" s="150" t="s">
        <v>85</v>
      </c>
      <c r="AV335" s="13" t="s">
        <v>151</v>
      </c>
      <c r="AW335" s="13" t="s">
        <v>32</v>
      </c>
      <c r="AX335" s="13" t="s">
        <v>83</v>
      </c>
      <c r="AY335" s="150" t="s">
        <v>144</v>
      </c>
    </row>
    <row r="336" spans="2:65" s="1" customFormat="1" ht="24.2" customHeight="1">
      <c r="B336" s="127"/>
      <c r="C336" s="128" t="s">
        <v>371</v>
      </c>
      <c r="D336" s="128" t="s">
        <v>147</v>
      </c>
      <c r="E336" s="129" t="s">
        <v>372</v>
      </c>
      <c r="F336" s="130" t="s">
        <v>373</v>
      </c>
      <c r="G336" s="131" t="s">
        <v>374</v>
      </c>
      <c r="H336" s="132">
        <v>182.6</v>
      </c>
      <c r="I336" s="133"/>
      <c r="J336" s="134">
        <f>ROUND(I336*H336,2)</f>
        <v>0</v>
      </c>
      <c r="K336" s="130" t="s">
        <v>395</v>
      </c>
      <c r="L336" s="31"/>
      <c r="M336" s="135" t="s">
        <v>1</v>
      </c>
      <c r="N336" s="136" t="s">
        <v>40</v>
      </c>
      <c r="P336" s="137">
        <f>O336*H336</f>
        <v>0</v>
      </c>
      <c r="Q336" s="137">
        <v>0</v>
      </c>
      <c r="R336" s="137">
        <f>Q336*H336</f>
        <v>0</v>
      </c>
      <c r="S336" s="137">
        <v>0</v>
      </c>
      <c r="T336" s="138">
        <f>S336*H336</f>
        <v>0</v>
      </c>
      <c r="AR336" s="139" t="s">
        <v>151</v>
      </c>
      <c r="AT336" s="139" t="s">
        <v>147</v>
      </c>
      <c r="AU336" s="139" t="s">
        <v>85</v>
      </c>
      <c r="AY336" s="16" t="s">
        <v>144</v>
      </c>
      <c r="BE336" s="140">
        <f>IF(N336="základní",J336,0)</f>
        <v>0</v>
      </c>
      <c r="BF336" s="140">
        <f>IF(N336="snížená",J336,0)</f>
        <v>0</v>
      </c>
      <c r="BG336" s="140">
        <f>IF(N336="zákl. přenesená",J336,0)</f>
        <v>0</v>
      </c>
      <c r="BH336" s="140">
        <f>IF(N336="sníž. přenesená",J336,0)</f>
        <v>0</v>
      </c>
      <c r="BI336" s="140">
        <f>IF(N336="nulová",J336,0)</f>
        <v>0</v>
      </c>
      <c r="BJ336" s="16" t="s">
        <v>83</v>
      </c>
      <c r="BK336" s="140">
        <f>ROUND(I336*H336,2)</f>
        <v>0</v>
      </c>
      <c r="BL336" s="16" t="s">
        <v>151</v>
      </c>
      <c r="BM336" s="139" t="s">
        <v>375</v>
      </c>
    </row>
    <row r="337" spans="2:65" s="14" customFormat="1">
      <c r="B337" s="156"/>
      <c r="D337" s="142" t="s">
        <v>153</v>
      </c>
      <c r="E337" s="157" t="s">
        <v>1</v>
      </c>
      <c r="F337" s="158" t="s">
        <v>376</v>
      </c>
      <c r="H337" s="157" t="s">
        <v>1</v>
      </c>
      <c r="I337" s="159"/>
      <c r="L337" s="156"/>
      <c r="M337" s="160"/>
      <c r="T337" s="161"/>
      <c r="AT337" s="157" t="s">
        <v>153</v>
      </c>
      <c r="AU337" s="157" t="s">
        <v>85</v>
      </c>
      <c r="AV337" s="14" t="s">
        <v>83</v>
      </c>
      <c r="AW337" s="14" t="s">
        <v>32</v>
      </c>
      <c r="AX337" s="14" t="s">
        <v>75</v>
      </c>
      <c r="AY337" s="157" t="s">
        <v>144</v>
      </c>
    </row>
    <row r="338" spans="2:65" s="12" customFormat="1">
      <c r="B338" s="141"/>
      <c r="D338" s="142" t="s">
        <v>153</v>
      </c>
      <c r="E338" s="143" t="s">
        <v>1</v>
      </c>
      <c r="F338" s="144" t="s">
        <v>377</v>
      </c>
      <c r="H338" s="145">
        <v>182.6</v>
      </c>
      <c r="I338" s="146"/>
      <c r="L338" s="141"/>
      <c r="M338" s="147"/>
      <c r="T338" s="148"/>
      <c r="AT338" s="143" t="s">
        <v>153</v>
      </c>
      <c r="AU338" s="143" t="s">
        <v>85</v>
      </c>
      <c r="AV338" s="12" t="s">
        <v>85</v>
      </c>
      <c r="AW338" s="12" t="s">
        <v>32</v>
      </c>
      <c r="AX338" s="12" t="s">
        <v>75</v>
      </c>
      <c r="AY338" s="143" t="s">
        <v>144</v>
      </c>
    </row>
    <row r="339" spans="2:65" s="13" customFormat="1">
      <c r="B339" s="149"/>
      <c r="D339" s="142" t="s">
        <v>153</v>
      </c>
      <c r="E339" s="150" t="s">
        <v>1</v>
      </c>
      <c r="F339" s="151" t="s">
        <v>159</v>
      </c>
      <c r="H339" s="152">
        <v>182.6</v>
      </c>
      <c r="I339" s="153"/>
      <c r="L339" s="149"/>
      <c r="M339" s="154"/>
      <c r="T339" s="155"/>
      <c r="AT339" s="150" t="s">
        <v>153</v>
      </c>
      <c r="AU339" s="150" t="s">
        <v>85</v>
      </c>
      <c r="AV339" s="13" t="s">
        <v>151</v>
      </c>
      <c r="AW339" s="13" t="s">
        <v>32</v>
      </c>
      <c r="AX339" s="13" t="s">
        <v>83</v>
      </c>
      <c r="AY339" s="150" t="s">
        <v>144</v>
      </c>
    </row>
    <row r="340" spans="2:65" s="1" customFormat="1" ht="24.2" customHeight="1">
      <c r="B340" s="127"/>
      <c r="C340" s="162" t="s">
        <v>378</v>
      </c>
      <c r="D340" s="162" t="s">
        <v>379</v>
      </c>
      <c r="E340" s="163" t="s">
        <v>380</v>
      </c>
      <c r="F340" s="164" t="s">
        <v>381</v>
      </c>
      <c r="G340" s="165" t="s">
        <v>374</v>
      </c>
      <c r="H340" s="166">
        <v>191.73</v>
      </c>
      <c r="I340" s="167"/>
      <c r="J340" s="168">
        <f>ROUND(I340*H340,2)</f>
        <v>0</v>
      </c>
      <c r="K340" s="164" t="s">
        <v>395</v>
      </c>
      <c r="L340" s="169"/>
      <c r="M340" s="170" t="s">
        <v>1</v>
      </c>
      <c r="N340" s="171" t="s">
        <v>40</v>
      </c>
      <c r="P340" s="137">
        <f>O340*H340</f>
        <v>0</v>
      </c>
      <c r="Q340" s="137">
        <v>1E-4</v>
      </c>
      <c r="R340" s="137">
        <f>Q340*H340</f>
        <v>1.9172999999999999E-2</v>
      </c>
      <c r="S340" s="137">
        <v>0</v>
      </c>
      <c r="T340" s="138">
        <f>S340*H340</f>
        <v>0</v>
      </c>
      <c r="AR340" s="139" t="s">
        <v>196</v>
      </c>
      <c r="AT340" s="139" t="s">
        <v>379</v>
      </c>
      <c r="AU340" s="139" t="s">
        <v>85</v>
      </c>
      <c r="AY340" s="16" t="s">
        <v>144</v>
      </c>
      <c r="BE340" s="140">
        <f>IF(N340="základní",J340,0)</f>
        <v>0</v>
      </c>
      <c r="BF340" s="140">
        <f>IF(N340="snížená",J340,0)</f>
        <v>0</v>
      </c>
      <c r="BG340" s="140">
        <f>IF(N340="zákl. přenesená",J340,0)</f>
        <v>0</v>
      </c>
      <c r="BH340" s="140">
        <f>IF(N340="sníž. přenesená",J340,0)</f>
        <v>0</v>
      </c>
      <c r="BI340" s="140">
        <f>IF(N340="nulová",J340,0)</f>
        <v>0</v>
      </c>
      <c r="BJ340" s="16" t="s">
        <v>83</v>
      </c>
      <c r="BK340" s="140">
        <f>ROUND(I340*H340,2)</f>
        <v>0</v>
      </c>
      <c r="BL340" s="16" t="s">
        <v>151</v>
      </c>
      <c r="BM340" s="139" t="s">
        <v>382</v>
      </c>
    </row>
    <row r="341" spans="2:65" s="12" customFormat="1">
      <c r="B341" s="141"/>
      <c r="D341" s="142" t="s">
        <v>153</v>
      </c>
      <c r="F341" s="144" t="s">
        <v>383</v>
      </c>
      <c r="H341" s="145">
        <v>191.73</v>
      </c>
      <c r="I341" s="146"/>
      <c r="L341" s="141"/>
      <c r="M341" s="147"/>
      <c r="T341" s="148"/>
      <c r="AT341" s="143" t="s">
        <v>153</v>
      </c>
      <c r="AU341" s="143" t="s">
        <v>85</v>
      </c>
      <c r="AV341" s="12" t="s">
        <v>85</v>
      </c>
      <c r="AW341" s="12" t="s">
        <v>3</v>
      </c>
      <c r="AX341" s="12" t="s">
        <v>83</v>
      </c>
      <c r="AY341" s="143" t="s">
        <v>144</v>
      </c>
    </row>
    <row r="342" spans="2:65" s="1" customFormat="1" ht="44.25" customHeight="1">
      <c r="B342" s="127"/>
      <c r="C342" s="128" t="s">
        <v>384</v>
      </c>
      <c r="D342" s="128" t="s">
        <v>147</v>
      </c>
      <c r="E342" s="129" t="s">
        <v>385</v>
      </c>
      <c r="F342" s="130" t="s">
        <v>386</v>
      </c>
      <c r="G342" s="131" t="s">
        <v>150</v>
      </c>
      <c r="H342" s="132">
        <v>113.42100000000001</v>
      </c>
      <c r="I342" s="133"/>
      <c r="J342" s="134">
        <f>ROUND(I342*H342,2)</f>
        <v>0</v>
      </c>
      <c r="K342" s="130" t="s">
        <v>395</v>
      </c>
      <c r="L342" s="31"/>
      <c r="M342" s="135" t="s">
        <v>1</v>
      </c>
      <c r="N342" s="136" t="s">
        <v>40</v>
      </c>
      <c r="P342" s="137">
        <f>O342*H342</f>
        <v>0</v>
      </c>
      <c r="Q342" s="137">
        <v>1.135448E-2</v>
      </c>
      <c r="R342" s="137">
        <f>Q342*H342</f>
        <v>1.2878364760800001</v>
      </c>
      <c r="S342" s="137">
        <v>0</v>
      </c>
      <c r="T342" s="138">
        <f>S342*H342</f>
        <v>0</v>
      </c>
      <c r="AR342" s="139" t="s">
        <v>151</v>
      </c>
      <c r="AT342" s="139" t="s">
        <v>147</v>
      </c>
      <c r="AU342" s="139" t="s">
        <v>85</v>
      </c>
      <c r="AY342" s="16" t="s">
        <v>144</v>
      </c>
      <c r="BE342" s="140">
        <f>IF(N342="základní",J342,0)</f>
        <v>0</v>
      </c>
      <c r="BF342" s="140">
        <f>IF(N342="snížená",J342,0)</f>
        <v>0</v>
      </c>
      <c r="BG342" s="140">
        <f>IF(N342="zákl. přenesená",J342,0)</f>
        <v>0</v>
      </c>
      <c r="BH342" s="140">
        <f>IF(N342="sníž. přenesená",J342,0)</f>
        <v>0</v>
      </c>
      <c r="BI342" s="140">
        <f>IF(N342="nulová",J342,0)</f>
        <v>0</v>
      </c>
      <c r="BJ342" s="16" t="s">
        <v>83</v>
      </c>
      <c r="BK342" s="140">
        <f>ROUND(I342*H342,2)</f>
        <v>0</v>
      </c>
      <c r="BL342" s="16" t="s">
        <v>151</v>
      </c>
      <c r="BM342" s="139" t="s">
        <v>387</v>
      </c>
    </row>
    <row r="343" spans="2:65" s="14" customFormat="1" ht="22.5">
      <c r="B343" s="156"/>
      <c r="D343" s="142" t="s">
        <v>153</v>
      </c>
      <c r="E343" s="157" t="s">
        <v>1</v>
      </c>
      <c r="F343" s="158" t="s">
        <v>388</v>
      </c>
      <c r="H343" s="157" t="s">
        <v>1</v>
      </c>
      <c r="I343" s="159"/>
      <c r="L343" s="156"/>
      <c r="M343" s="160"/>
      <c r="T343" s="161"/>
      <c r="AT343" s="157" t="s">
        <v>153</v>
      </c>
      <c r="AU343" s="157" t="s">
        <v>85</v>
      </c>
      <c r="AV343" s="14" t="s">
        <v>83</v>
      </c>
      <c r="AW343" s="14" t="s">
        <v>32</v>
      </c>
      <c r="AX343" s="14" t="s">
        <v>75</v>
      </c>
      <c r="AY343" s="157" t="s">
        <v>144</v>
      </c>
    </row>
    <row r="344" spans="2:65" s="14" customFormat="1">
      <c r="B344" s="156"/>
      <c r="D344" s="142" t="s">
        <v>153</v>
      </c>
      <c r="E344" s="157" t="s">
        <v>1</v>
      </c>
      <c r="F344" s="158" t="s">
        <v>389</v>
      </c>
      <c r="H344" s="157" t="s">
        <v>1</v>
      </c>
      <c r="I344" s="159"/>
      <c r="L344" s="156"/>
      <c r="M344" s="160"/>
      <c r="T344" s="161"/>
      <c r="AT344" s="157" t="s">
        <v>153</v>
      </c>
      <c r="AU344" s="157" t="s">
        <v>85</v>
      </c>
      <c r="AV344" s="14" t="s">
        <v>83</v>
      </c>
      <c r="AW344" s="14" t="s">
        <v>32</v>
      </c>
      <c r="AX344" s="14" t="s">
        <v>75</v>
      </c>
      <c r="AY344" s="157" t="s">
        <v>144</v>
      </c>
    </row>
    <row r="345" spans="2:65" s="12" customFormat="1">
      <c r="B345" s="141"/>
      <c r="D345" s="142" t="s">
        <v>153</v>
      </c>
      <c r="E345" s="143" t="s">
        <v>1</v>
      </c>
      <c r="F345" s="144" t="s">
        <v>390</v>
      </c>
      <c r="H345" s="145">
        <v>36.630000000000003</v>
      </c>
      <c r="I345" s="146"/>
      <c r="L345" s="141"/>
      <c r="M345" s="147"/>
      <c r="T345" s="148"/>
      <c r="AT345" s="143" t="s">
        <v>153</v>
      </c>
      <c r="AU345" s="143" t="s">
        <v>85</v>
      </c>
      <c r="AV345" s="12" t="s">
        <v>85</v>
      </c>
      <c r="AW345" s="12" t="s">
        <v>32</v>
      </c>
      <c r="AX345" s="12" t="s">
        <v>75</v>
      </c>
      <c r="AY345" s="143" t="s">
        <v>144</v>
      </c>
    </row>
    <row r="346" spans="2:65" s="14" customFormat="1" ht="22.5">
      <c r="B346" s="156"/>
      <c r="D346" s="142" t="s">
        <v>153</v>
      </c>
      <c r="E346" s="157" t="s">
        <v>1</v>
      </c>
      <c r="F346" s="158" t="s">
        <v>176</v>
      </c>
      <c r="H346" s="157" t="s">
        <v>1</v>
      </c>
      <c r="I346" s="159"/>
      <c r="L346" s="156"/>
      <c r="M346" s="160"/>
      <c r="T346" s="161"/>
      <c r="AT346" s="157" t="s">
        <v>153</v>
      </c>
      <c r="AU346" s="157" t="s">
        <v>85</v>
      </c>
      <c r="AV346" s="14" t="s">
        <v>83</v>
      </c>
      <c r="AW346" s="14" t="s">
        <v>32</v>
      </c>
      <c r="AX346" s="14" t="s">
        <v>75</v>
      </c>
      <c r="AY346" s="157" t="s">
        <v>144</v>
      </c>
    </row>
    <row r="347" spans="2:65" s="12" customFormat="1">
      <c r="B347" s="141"/>
      <c r="D347" s="142" t="s">
        <v>153</v>
      </c>
      <c r="E347" s="143" t="s">
        <v>1</v>
      </c>
      <c r="F347" s="144" t="s">
        <v>391</v>
      </c>
      <c r="H347" s="145">
        <v>76.790999999999997</v>
      </c>
      <c r="I347" s="146"/>
      <c r="L347" s="141"/>
      <c r="M347" s="147"/>
      <c r="T347" s="148"/>
      <c r="AT347" s="143" t="s">
        <v>153</v>
      </c>
      <c r="AU347" s="143" t="s">
        <v>85</v>
      </c>
      <c r="AV347" s="12" t="s">
        <v>85</v>
      </c>
      <c r="AW347" s="12" t="s">
        <v>32</v>
      </c>
      <c r="AX347" s="12" t="s">
        <v>75</v>
      </c>
      <c r="AY347" s="143" t="s">
        <v>144</v>
      </c>
    </row>
    <row r="348" spans="2:65" s="13" customFormat="1">
      <c r="B348" s="149"/>
      <c r="D348" s="142" t="s">
        <v>153</v>
      </c>
      <c r="E348" s="150" t="s">
        <v>1</v>
      </c>
      <c r="F348" s="151" t="s">
        <v>159</v>
      </c>
      <c r="H348" s="152">
        <v>113.42099999999999</v>
      </c>
      <c r="I348" s="153"/>
      <c r="L348" s="149"/>
      <c r="M348" s="154"/>
      <c r="T348" s="155"/>
      <c r="AT348" s="150" t="s">
        <v>153</v>
      </c>
      <c r="AU348" s="150" t="s">
        <v>85</v>
      </c>
      <c r="AV348" s="13" t="s">
        <v>151</v>
      </c>
      <c r="AW348" s="13" t="s">
        <v>32</v>
      </c>
      <c r="AX348" s="13" t="s">
        <v>83</v>
      </c>
      <c r="AY348" s="150" t="s">
        <v>144</v>
      </c>
    </row>
    <row r="349" spans="2:65" s="1" customFormat="1" ht="24.2" customHeight="1">
      <c r="B349" s="127"/>
      <c r="C349" s="162" t="s">
        <v>392</v>
      </c>
      <c r="D349" s="162" t="s">
        <v>379</v>
      </c>
      <c r="E349" s="163" t="s">
        <v>393</v>
      </c>
      <c r="F349" s="164" t="s">
        <v>394</v>
      </c>
      <c r="G349" s="165" t="s">
        <v>150</v>
      </c>
      <c r="H349" s="166">
        <v>115.68899999999999</v>
      </c>
      <c r="I349" s="167"/>
      <c r="J349" s="168">
        <f>ROUND(I349*H349,2)</f>
        <v>0</v>
      </c>
      <c r="K349" s="164" t="s">
        <v>395</v>
      </c>
      <c r="L349" s="169"/>
      <c r="M349" s="170" t="s">
        <v>1</v>
      </c>
      <c r="N349" s="171" t="s">
        <v>40</v>
      </c>
      <c r="P349" s="137">
        <f>O349*H349</f>
        <v>0</v>
      </c>
      <c r="Q349" s="137">
        <v>5.0000000000000001E-3</v>
      </c>
      <c r="R349" s="137">
        <f>Q349*H349</f>
        <v>0.57844499999999999</v>
      </c>
      <c r="S349" s="137">
        <v>0</v>
      </c>
      <c r="T349" s="138">
        <f>S349*H349</f>
        <v>0</v>
      </c>
      <c r="AR349" s="139" t="s">
        <v>196</v>
      </c>
      <c r="AT349" s="139" t="s">
        <v>379</v>
      </c>
      <c r="AU349" s="139" t="s">
        <v>85</v>
      </c>
      <c r="AY349" s="16" t="s">
        <v>144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6" t="s">
        <v>83</v>
      </c>
      <c r="BK349" s="140">
        <f>ROUND(I349*H349,2)</f>
        <v>0</v>
      </c>
      <c r="BL349" s="16" t="s">
        <v>151</v>
      </c>
      <c r="BM349" s="139" t="s">
        <v>396</v>
      </c>
    </row>
    <row r="350" spans="2:65" s="12" customFormat="1">
      <c r="B350" s="141"/>
      <c r="D350" s="142" t="s">
        <v>153</v>
      </c>
      <c r="F350" s="144" t="s">
        <v>397</v>
      </c>
      <c r="H350" s="145">
        <v>115.68899999999999</v>
      </c>
      <c r="I350" s="146"/>
      <c r="L350" s="141"/>
      <c r="M350" s="147"/>
      <c r="T350" s="148"/>
      <c r="AT350" s="143" t="s">
        <v>153</v>
      </c>
      <c r="AU350" s="143" t="s">
        <v>85</v>
      </c>
      <c r="AV350" s="12" t="s">
        <v>85</v>
      </c>
      <c r="AW350" s="12" t="s">
        <v>3</v>
      </c>
      <c r="AX350" s="12" t="s">
        <v>83</v>
      </c>
      <c r="AY350" s="143" t="s">
        <v>144</v>
      </c>
    </row>
    <row r="351" spans="2:65" s="1" customFormat="1" ht="24.2" customHeight="1">
      <c r="B351" s="127"/>
      <c r="C351" s="128" t="s">
        <v>398</v>
      </c>
      <c r="D351" s="128" t="s">
        <v>147</v>
      </c>
      <c r="E351" s="129" t="s">
        <v>399</v>
      </c>
      <c r="F351" s="130" t="s">
        <v>400</v>
      </c>
      <c r="G351" s="131" t="s">
        <v>374</v>
      </c>
      <c r="H351" s="132">
        <v>149.19999999999999</v>
      </c>
      <c r="I351" s="133"/>
      <c r="J351" s="134">
        <f>ROUND(I351*H351,2)</f>
        <v>0</v>
      </c>
      <c r="K351" s="130" t="s">
        <v>395</v>
      </c>
      <c r="L351" s="31"/>
      <c r="M351" s="135" t="s">
        <v>1</v>
      </c>
      <c r="N351" s="136" t="s">
        <v>40</v>
      </c>
      <c r="P351" s="137">
        <f>O351*H351</f>
        <v>0</v>
      </c>
      <c r="Q351" s="137">
        <v>0</v>
      </c>
      <c r="R351" s="137">
        <f>Q351*H351</f>
        <v>0</v>
      </c>
      <c r="S351" s="137">
        <v>0</v>
      </c>
      <c r="T351" s="138">
        <f>S351*H351</f>
        <v>0</v>
      </c>
      <c r="AR351" s="139" t="s">
        <v>151</v>
      </c>
      <c r="AT351" s="139" t="s">
        <v>147</v>
      </c>
      <c r="AU351" s="139" t="s">
        <v>85</v>
      </c>
      <c r="AY351" s="16" t="s">
        <v>144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6" t="s">
        <v>83</v>
      </c>
      <c r="BK351" s="140">
        <f>ROUND(I351*H351,2)</f>
        <v>0</v>
      </c>
      <c r="BL351" s="16" t="s">
        <v>151</v>
      </c>
      <c r="BM351" s="139" t="s">
        <v>401</v>
      </c>
    </row>
    <row r="352" spans="2:65" s="14" customFormat="1">
      <c r="B352" s="156"/>
      <c r="D352" s="142" t="s">
        <v>153</v>
      </c>
      <c r="E352" s="157" t="s">
        <v>1</v>
      </c>
      <c r="F352" s="158" t="s">
        <v>402</v>
      </c>
      <c r="H352" s="157" t="s">
        <v>1</v>
      </c>
      <c r="I352" s="159"/>
      <c r="L352" s="156"/>
      <c r="M352" s="160"/>
      <c r="T352" s="161"/>
      <c r="AT352" s="157" t="s">
        <v>153</v>
      </c>
      <c r="AU352" s="157" t="s">
        <v>85</v>
      </c>
      <c r="AV352" s="14" t="s">
        <v>83</v>
      </c>
      <c r="AW352" s="14" t="s">
        <v>32</v>
      </c>
      <c r="AX352" s="14" t="s">
        <v>75</v>
      </c>
      <c r="AY352" s="157" t="s">
        <v>144</v>
      </c>
    </row>
    <row r="353" spans="2:65" s="12" customFormat="1">
      <c r="B353" s="141"/>
      <c r="D353" s="142" t="s">
        <v>153</v>
      </c>
      <c r="E353" s="143" t="s">
        <v>1</v>
      </c>
      <c r="F353" s="144" t="s">
        <v>403</v>
      </c>
      <c r="H353" s="145">
        <v>74.599999999999994</v>
      </c>
      <c r="I353" s="146"/>
      <c r="L353" s="141"/>
      <c r="M353" s="147"/>
      <c r="T353" s="148"/>
      <c r="AT353" s="143" t="s">
        <v>153</v>
      </c>
      <c r="AU353" s="143" t="s">
        <v>85</v>
      </c>
      <c r="AV353" s="12" t="s">
        <v>85</v>
      </c>
      <c r="AW353" s="12" t="s">
        <v>32</v>
      </c>
      <c r="AX353" s="12" t="s">
        <v>75</v>
      </c>
      <c r="AY353" s="143" t="s">
        <v>144</v>
      </c>
    </row>
    <row r="354" spans="2:65" s="14" customFormat="1">
      <c r="B354" s="156"/>
      <c r="D354" s="142" t="s">
        <v>153</v>
      </c>
      <c r="E354" s="157" t="s">
        <v>1</v>
      </c>
      <c r="F354" s="158" t="s">
        <v>402</v>
      </c>
      <c r="H354" s="157" t="s">
        <v>1</v>
      </c>
      <c r="I354" s="159"/>
      <c r="L354" s="156"/>
      <c r="M354" s="160"/>
      <c r="T354" s="161"/>
      <c r="AT354" s="157" t="s">
        <v>153</v>
      </c>
      <c r="AU354" s="157" t="s">
        <v>85</v>
      </c>
      <c r="AV354" s="14" t="s">
        <v>83</v>
      </c>
      <c r="AW354" s="14" t="s">
        <v>32</v>
      </c>
      <c r="AX354" s="14" t="s">
        <v>75</v>
      </c>
      <c r="AY354" s="157" t="s">
        <v>144</v>
      </c>
    </row>
    <row r="355" spans="2:65" s="12" customFormat="1">
      <c r="B355" s="141"/>
      <c r="D355" s="142" t="s">
        <v>153</v>
      </c>
      <c r="E355" s="143" t="s">
        <v>1</v>
      </c>
      <c r="F355" s="144" t="s">
        <v>404</v>
      </c>
      <c r="H355" s="145">
        <v>74.599999999999994</v>
      </c>
      <c r="I355" s="146"/>
      <c r="L355" s="141"/>
      <c r="M355" s="147"/>
      <c r="T355" s="148"/>
      <c r="AT355" s="143" t="s">
        <v>153</v>
      </c>
      <c r="AU355" s="143" t="s">
        <v>85</v>
      </c>
      <c r="AV355" s="12" t="s">
        <v>85</v>
      </c>
      <c r="AW355" s="12" t="s">
        <v>32</v>
      </c>
      <c r="AX355" s="12" t="s">
        <v>75</v>
      </c>
      <c r="AY355" s="143" t="s">
        <v>144</v>
      </c>
    </row>
    <row r="356" spans="2:65" s="13" customFormat="1">
      <c r="B356" s="149"/>
      <c r="D356" s="142" t="s">
        <v>153</v>
      </c>
      <c r="E356" s="150" t="s">
        <v>1</v>
      </c>
      <c r="F356" s="151" t="s">
        <v>159</v>
      </c>
      <c r="H356" s="152">
        <v>149.19999999999999</v>
      </c>
      <c r="I356" s="153"/>
      <c r="L356" s="149"/>
      <c r="M356" s="154"/>
      <c r="T356" s="155"/>
      <c r="AT356" s="150" t="s">
        <v>153</v>
      </c>
      <c r="AU356" s="150" t="s">
        <v>85</v>
      </c>
      <c r="AV356" s="13" t="s">
        <v>151</v>
      </c>
      <c r="AW356" s="13" t="s">
        <v>32</v>
      </c>
      <c r="AX356" s="13" t="s">
        <v>83</v>
      </c>
      <c r="AY356" s="150" t="s">
        <v>144</v>
      </c>
    </row>
    <row r="357" spans="2:65" s="1" customFormat="1" ht="24.2" customHeight="1">
      <c r="B357" s="127"/>
      <c r="C357" s="162" t="s">
        <v>405</v>
      </c>
      <c r="D357" s="162" t="s">
        <v>379</v>
      </c>
      <c r="E357" s="163" t="s">
        <v>406</v>
      </c>
      <c r="F357" s="164" t="s">
        <v>407</v>
      </c>
      <c r="G357" s="165" t="s">
        <v>374</v>
      </c>
      <c r="H357" s="166">
        <v>156.66</v>
      </c>
      <c r="I357" s="167"/>
      <c r="J357" s="168">
        <f>ROUND(I357*H357,2)</f>
        <v>0</v>
      </c>
      <c r="K357" s="164" t="s">
        <v>395</v>
      </c>
      <c r="L357" s="169"/>
      <c r="M357" s="170" t="s">
        <v>1</v>
      </c>
      <c r="N357" s="171" t="s">
        <v>40</v>
      </c>
      <c r="P357" s="137">
        <f>O357*H357</f>
        <v>0</v>
      </c>
      <c r="Q357" s="137">
        <v>4.0000000000000003E-5</v>
      </c>
      <c r="R357" s="137">
        <f>Q357*H357</f>
        <v>6.2664000000000001E-3</v>
      </c>
      <c r="S357" s="137">
        <v>0</v>
      </c>
      <c r="T357" s="138">
        <f>S357*H357</f>
        <v>0</v>
      </c>
      <c r="AR357" s="139" t="s">
        <v>196</v>
      </c>
      <c r="AT357" s="139" t="s">
        <v>379</v>
      </c>
      <c r="AU357" s="139" t="s">
        <v>85</v>
      </c>
      <c r="AY357" s="16" t="s">
        <v>144</v>
      </c>
      <c r="BE357" s="140">
        <f>IF(N357="základní",J357,0)</f>
        <v>0</v>
      </c>
      <c r="BF357" s="140">
        <f>IF(N357="snížená",J357,0)</f>
        <v>0</v>
      </c>
      <c r="BG357" s="140">
        <f>IF(N357="zákl. přenesená",J357,0)</f>
        <v>0</v>
      </c>
      <c r="BH357" s="140">
        <f>IF(N357="sníž. přenesená",J357,0)</f>
        <v>0</v>
      </c>
      <c r="BI357" s="140">
        <f>IF(N357="nulová",J357,0)</f>
        <v>0</v>
      </c>
      <c r="BJ357" s="16" t="s">
        <v>83</v>
      </c>
      <c r="BK357" s="140">
        <f>ROUND(I357*H357,2)</f>
        <v>0</v>
      </c>
      <c r="BL357" s="16" t="s">
        <v>151</v>
      </c>
      <c r="BM357" s="139" t="s">
        <v>408</v>
      </c>
    </row>
    <row r="358" spans="2:65" s="12" customFormat="1">
      <c r="B358" s="141"/>
      <c r="D358" s="142" t="s">
        <v>153</v>
      </c>
      <c r="F358" s="144" t="s">
        <v>409</v>
      </c>
      <c r="H358" s="145">
        <v>156.66</v>
      </c>
      <c r="I358" s="146"/>
      <c r="L358" s="141"/>
      <c r="M358" s="147"/>
      <c r="T358" s="148"/>
      <c r="AT358" s="143" t="s">
        <v>153</v>
      </c>
      <c r="AU358" s="143" t="s">
        <v>85</v>
      </c>
      <c r="AV358" s="12" t="s">
        <v>85</v>
      </c>
      <c r="AW358" s="12" t="s">
        <v>3</v>
      </c>
      <c r="AX358" s="12" t="s">
        <v>83</v>
      </c>
      <c r="AY358" s="143" t="s">
        <v>144</v>
      </c>
    </row>
    <row r="359" spans="2:65" s="1" customFormat="1" ht="24.2" customHeight="1">
      <c r="B359" s="127"/>
      <c r="C359" s="128" t="s">
        <v>410</v>
      </c>
      <c r="D359" s="128" t="s">
        <v>147</v>
      </c>
      <c r="E359" s="129" t="s">
        <v>411</v>
      </c>
      <c r="F359" s="130" t="s">
        <v>412</v>
      </c>
      <c r="G359" s="131" t="s">
        <v>150</v>
      </c>
      <c r="H359" s="132">
        <v>135.471</v>
      </c>
      <c r="I359" s="133"/>
      <c r="J359" s="134">
        <f>ROUND(I359*H359,2)</f>
        <v>0</v>
      </c>
      <c r="K359" s="130" t="s">
        <v>395</v>
      </c>
      <c r="L359" s="31"/>
      <c r="M359" s="135" t="s">
        <v>1</v>
      </c>
      <c r="N359" s="136" t="s">
        <v>40</v>
      </c>
      <c r="P359" s="137">
        <f>O359*H359</f>
        <v>0</v>
      </c>
      <c r="Q359" s="137">
        <v>1.3999999999999999E-4</v>
      </c>
      <c r="R359" s="137">
        <f>Q359*H359</f>
        <v>1.8965940000000001E-2</v>
      </c>
      <c r="S359" s="137">
        <v>0</v>
      </c>
      <c r="T359" s="138">
        <f>S359*H359</f>
        <v>0</v>
      </c>
      <c r="AR359" s="139" t="s">
        <v>151</v>
      </c>
      <c r="AT359" s="139" t="s">
        <v>147</v>
      </c>
      <c r="AU359" s="139" t="s">
        <v>85</v>
      </c>
      <c r="AY359" s="16" t="s">
        <v>144</v>
      </c>
      <c r="BE359" s="140">
        <f>IF(N359="základní",J359,0)</f>
        <v>0</v>
      </c>
      <c r="BF359" s="140">
        <f>IF(N359="snížená",J359,0)</f>
        <v>0</v>
      </c>
      <c r="BG359" s="140">
        <f>IF(N359="zákl. přenesená",J359,0)</f>
        <v>0</v>
      </c>
      <c r="BH359" s="140">
        <f>IF(N359="sníž. přenesená",J359,0)</f>
        <v>0</v>
      </c>
      <c r="BI359" s="140">
        <f>IF(N359="nulová",J359,0)</f>
        <v>0</v>
      </c>
      <c r="BJ359" s="16" t="s">
        <v>83</v>
      </c>
      <c r="BK359" s="140">
        <f>ROUND(I359*H359,2)</f>
        <v>0</v>
      </c>
      <c r="BL359" s="16" t="s">
        <v>151</v>
      </c>
      <c r="BM359" s="139" t="s">
        <v>413</v>
      </c>
    </row>
    <row r="360" spans="2:65" s="1" customFormat="1" ht="24.2" customHeight="1">
      <c r="B360" s="127"/>
      <c r="C360" s="128" t="s">
        <v>414</v>
      </c>
      <c r="D360" s="128" t="s">
        <v>147</v>
      </c>
      <c r="E360" s="129" t="s">
        <v>415</v>
      </c>
      <c r="F360" s="130" t="s">
        <v>416</v>
      </c>
      <c r="G360" s="131" t="s">
        <v>150</v>
      </c>
      <c r="H360" s="132">
        <v>135.471</v>
      </c>
      <c r="I360" s="133"/>
      <c r="J360" s="134">
        <f>ROUND(I360*H360,2)</f>
        <v>0</v>
      </c>
      <c r="K360" s="130" t="s">
        <v>395</v>
      </c>
      <c r="L360" s="31"/>
      <c r="M360" s="135" t="s">
        <v>1</v>
      </c>
      <c r="N360" s="136" t="s">
        <v>40</v>
      </c>
      <c r="P360" s="137">
        <f>O360*H360</f>
        <v>0</v>
      </c>
      <c r="Q360" s="137">
        <v>2.8500000000000001E-3</v>
      </c>
      <c r="R360" s="137">
        <f>Q360*H360</f>
        <v>0.38609235000000003</v>
      </c>
      <c r="S360" s="137">
        <v>0</v>
      </c>
      <c r="T360" s="138">
        <f>S360*H360</f>
        <v>0</v>
      </c>
      <c r="AR360" s="139" t="s">
        <v>151</v>
      </c>
      <c r="AT360" s="139" t="s">
        <v>147</v>
      </c>
      <c r="AU360" s="139" t="s">
        <v>85</v>
      </c>
      <c r="AY360" s="16" t="s">
        <v>144</v>
      </c>
      <c r="BE360" s="140">
        <f>IF(N360="základní",J360,0)</f>
        <v>0</v>
      </c>
      <c r="BF360" s="140">
        <f>IF(N360="snížená",J360,0)</f>
        <v>0</v>
      </c>
      <c r="BG360" s="140">
        <f>IF(N360="zákl. přenesená",J360,0)</f>
        <v>0</v>
      </c>
      <c r="BH360" s="140">
        <f>IF(N360="sníž. přenesená",J360,0)</f>
        <v>0</v>
      </c>
      <c r="BI360" s="140">
        <f>IF(N360="nulová",J360,0)</f>
        <v>0</v>
      </c>
      <c r="BJ360" s="16" t="s">
        <v>83</v>
      </c>
      <c r="BK360" s="140">
        <f>ROUND(I360*H360,2)</f>
        <v>0</v>
      </c>
      <c r="BL360" s="16" t="s">
        <v>151</v>
      </c>
      <c r="BM360" s="139" t="s">
        <v>417</v>
      </c>
    </row>
    <row r="361" spans="2:65" s="14" customFormat="1" ht="22.5">
      <c r="B361" s="156"/>
      <c r="D361" s="142" t="s">
        <v>153</v>
      </c>
      <c r="E361" s="157" t="s">
        <v>1</v>
      </c>
      <c r="F361" s="158" t="s">
        <v>388</v>
      </c>
      <c r="H361" s="157" t="s">
        <v>1</v>
      </c>
      <c r="I361" s="159"/>
      <c r="L361" s="156"/>
      <c r="M361" s="160"/>
      <c r="T361" s="161"/>
      <c r="AT361" s="157" t="s">
        <v>153</v>
      </c>
      <c r="AU361" s="157" t="s">
        <v>85</v>
      </c>
      <c r="AV361" s="14" t="s">
        <v>83</v>
      </c>
      <c r="AW361" s="14" t="s">
        <v>32</v>
      </c>
      <c r="AX361" s="14" t="s">
        <v>75</v>
      </c>
      <c r="AY361" s="157" t="s">
        <v>144</v>
      </c>
    </row>
    <row r="362" spans="2:65" s="14" customFormat="1">
      <c r="B362" s="156"/>
      <c r="D362" s="142" t="s">
        <v>153</v>
      </c>
      <c r="E362" s="157" t="s">
        <v>1</v>
      </c>
      <c r="F362" s="158" t="s">
        <v>418</v>
      </c>
      <c r="H362" s="157" t="s">
        <v>1</v>
      </c>
      <c r="I362" s="159"/>
      <c r="L362" s="156"/>
      <c r="M362" s="160"/>
      <c r="T362" s="161"/>
      <c r="AT362" s="157" t="s">
        <v>153</v>
      </c>
      <c r="AU362" s="157" t="s">
        <v>85</v>
      </c>
      <c r="AV362" s="14" t="s">
        <v>83</v>
      </c>
      <c r="AW362" s="14" t="s">
        <v>32</v>
      </c>
      <c r="AX362" s="14" t="s">
        <v>75</v>
      </c>
      <c r="AY362" s="157" t="s">
        <v>144</v>
      </c>
    </row>
    <row r="363" spans="2:65" s="12" customFormat="1">
      <c r="B363" s="141"/>
      <c r="D363" s="142" t="s">
        <v>153</v>
      </c>
      <c r="E363" s="143" t="s">
        <v>1</v>
      </c>
      <c r="F363" s="144" t="s">
        <v>390</v>
      </c>
      <c r="H363" s="145">
        <v>36.630000000000003</v>
      </c>
      <c r="I363" s="146"/>
      <c r="L363" s="141"/>
      <c r="M363" s="147"/>
      <c r="T363" s="148"/>
      <c r="AT363" s="143" t="s">
        <v>153</v>
      </c>
      <c r="AU363" s="143" t="s">
        <v>85</v>
      </c>
      <c r="AV363" s="12" t="s">
        <v>85</v>
      </c>
      <c r="AW363" s="12" t="s">
        <v>32</v>
      </c>
      <c r="AX363" s="12" t="s">
        <v>75</v>
      </c>
      <c r="AY363" s="143" t="s">
        <v>144</v>
      </c>
    </row>
    <row r="364" spans="2:65" s="14" customFormat="1" ht="22.5">
      <c r="B364" s="156"/>
      <c r="D364" s="142" t="s">
        <v>153</v>
      </c>
      <c r="E364" s="157" t="s">
        <v>1</v>
      </c>
      <c r="F364" s="158" t="s">
        <v>419</v>
      </c>
      <c r="H364" s="157" t="s">
        <v>1</v>
      </c>
      <c r="I364" s="159"/>
      <c r="L364" s="156"/>
      <c r="M364" s="160"/>
      <c r="T364" s="161"/>
      <c r="AT364" s="157" t="s">
        <v>153</v>
      </c>
      <c r="AU364" s="157" t="s">
        <v>85</v>
      </c>
      <c r="AV364" s="14" t="s">
        <v>83</v>
      </c>
      <c r="AW364" s="14" t="s">
        <v>32</v>
      </c>
      <c r="AX364" s="14" t="s">
        <v>75</v>
      </c>
      <c r="AY364" s="157" t="s">
        <v>144</v>
      </c>
    </row>
    <row r="365" spans="2:65" s="12" customFormat="1">
      <c r="B365" s="141"/>
      <c r="D365" s="142" t="s">
        <v>153</v>
      </c>
      <c r="E365" s="143" t="s">
        <v>1</v>
      </c>
      <c r="F365" s="144" t="s">
        <v>420</v>
      </c>
      <c r="H365" s="145">
        <v>76.790999999999997</v>
      </c>
      <c r="I365" s="146"/>
      <c r="L365" s="141"/>
      <c r="M365" s="147"/>
      <c r="T365" s="148"/>
      <c r="AT365" s="143" t="s">
        <v>153</v>
      </c>
      <c r="AU365" s="143" t="s">
        <v>85</v>
      </c>
      <c r="AV365" s="12" t="s">
        <v>85</v>
      </c>
      <c r="AW365" s="12" t="s">
        <v>32</v>
      </c>
      <c r="AX365" s="12" t="s">
        <v>75</v>
      </c>
      <c r="AY365" s="143" t="s">
        <v>144</v>
      </c>
    </row>
    <row r="366" spans="2:65" s="14" customFormat="1">
      <c r="B366" s="156"/>
      <c r="D366" s="142" t="s">
        <v>153</v>
      </c>
      <c r="E366" s="157" t="s">
        <v>1</v>
      </c>
      <c r="F366" s="158" t="s">
        <v>421</v>
      </c>
      <c r="H366" s="157" t="s">
        <v>1</v>
      </c>
      <c r="I366" s="159"/>
      <c r="L366" s="156"/>
      <c r="M366" s="160"/>
      <c r="T366" s="161"/>
      <c r="AT366" s="157" t="s">
        <v>153</v>
      </c>
      <c r="AU366" s="157" t="s">
        <v>85</v>
      </c>
      <c r="AV366" s="14" t="s">
        <v>83</v>
      </c>
      <c r="AW366" s="14" t="s">
        <v>32</v>
      </c>
      <c r="AX366" s="14" t="s">
        <v>75</v>
      </c>
      <c r="AY366" s="157" t="s">
        <v>144</v>
      </c>
    </row>
    <row r="367" spans="2:65" s="12" customFormat="1">
      <c r="B367" s="141"/>
      <c r="D367" s="142" t="s">
        <v>153</v>
      </c>
      <c r="E367" s="143" t="s">
        <v>1</v>
      </c>
      <c r="F367" s="144" t="s">
        <v>422</v>
      </c>
      <c r="H367" s="145">
        <v>22.05</v>
      </c>
      <c r="I367" s="146"/>
      <c r="L367" s="141"/>
      <c r="M367" s="147"/>
      <c r="T367" s="148"/>
      <c r="AT367" s="143" t="s">
        <v>153</v>
      </c>
      <c r="AU367" s="143" t="s">
        <v>85</v>
      </c>
      <c r="AV367" s="12" t="s">
        <v>85</v>
      </c>
      <c r="AW367" s="12" t="s">
        <v>32</v>
      </c>
      <c r="AX367" s="12" t="s">
        <v>75</v>
      </c>
      <c r="AY367" s="143" t="s">
        <v>144</v>
      </c>
    </row>
    <row r="368" spans="2:65" s="13" customFormat="1">
      <c r="B368" s="149"/>
      <c r="D368" s="142" t="s">
        <v>153</v>
      </c>
      <c r="E368" s="150" t="s">
        <v>1</v>
      </c>
      <c r="F368" s="151" t="s">
        <v>159</v>
      </c>
      <c r="H368" s="152">
        <v>135.471</v>
      </c>
      <c r="I368" s="153"/>
      <c r="L368" s="149"/>
      <c r="M368" s="154"/>
      <c r="T368" s="155"/>
      <c r="AT368" s="150" t="s">
        <v>153</v>
      </c>
      <c r="AU368" s="150" t="s">
        <v>85</v>
      </c>
      <c r="AV368" s="13" t="s">
        <v>151</v>
      </c>
      <c r="AW368" s="13" t="s">
        <v>32</v>
      </c>
      <c r="AX368" s="13" t="s">
        <v>83</v>
      </c>
      <c r="AY368" s="150" t="s">
        <v>144</v>
      </c>
    </row>
    <row r="369" spans="2:65" s="1" customFormat="1" ht="24.2" customHeight="1">
      <c r="B369" s="127"/>
      <c r="C369" s="128" t="s">
        <v>423</v>
      </c>
      <c r="D369" s="128" t="s">
        <v>147</v>
      </c>
      <c r="E369" s="129" t="s">
        <v>424</v>
      </c>
      <c r="F369" s="130" t="s">
        <v>425</v>
      </c>
      <c r="G369" s="131" t="s">
        <v>162</v>
      </c>
      <c r="H369" s="132">
        <v>20.417000000000002</v>
      </c>
      <c r="I369" s="133"/>
      <c r="J369" s="134">
        <f>ROUND(I369*H369,2)</f>
        <v>0</v>
      </c>
      <c r="K369" s="130" t="s">
        <v>395</v>
      </c>
      <c r="L369" s="31"/>
      <c r="M369" s="135" t="s">
        <v>1</v>
      </c>
      <c r="N369" s="136" t="s">
        <v>40</v>
      </c>
      <c r="P369" s="137">
        <f>O369*H369</f>
        <v>0</v>
      </c>
      <c r="Q369" s="137">
        <v>2.5018699999999998</v>
      </c>
      <c r="R369" s="137">
        <f>Q369*H369</f>
        <v>51.080679789999998</v>
      </c>
      <c r="S369" s="137">
        <v>0</v>
      </c>
      <c r="T369" s="138">
        <f>S369*H369</f>
        <v>0</v>
      </c>
      <c r="AR369" s="139" t="s">
        <v>151</v>
      </c>
      <c r="AT369" s="139" t="s">
        <v>147</v>
      </c>
      <c r="AU369" s="139" t="s">
        <v>85</v>
      </c>
      <c r="AY369" s="16" t="s">
        <v>144</v>
      </c>
      <c r="BE369" s="140">
        <f>IF(N369="základní",J369,0)</f>
        <v>0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6" t="s">
        <v>83</v>
      </c>
      <c r="BK369" s="140">
        <f>ROUND(I369*H369,2)</f>
        <v>0</v>
      </c>
      <c r="BL369" s="16" t="s">
        <v>151</v>
      </c>
      <c r="BM369" s="139" t="s">
        <v>426</v>
      </c>
    </row>
    <row r="370" spans="2:65" s="14" customFormat="1">
      <c r="B370" s="156"/>
      <c r="D370" s="142" t="s">
        <v>153</v>
      </c>
      <c r="E370" s="157" t="s">
        <v>1</v>
      </c>
      <c r="F370" s="158" t="s">
        <v>427</v>
      </c>
      <c r="H370" s="157" t="s">
        <v>1</v>
      </c>
      <c r="I370" s="159"/>
      <c r="L370" s="156"/>
      <c r="M370" s="160"/>
      <c r="T370" s="161"/>
      <c r="AT370" s="157" t="s">
        <v>153</v>
      </c>
      <c r="AU370" s="157" t="s">
        <v>85</v>
      </c>
      <c r="AV370" s="14" t="s">
        <v>83</v>
      </c>
      <c r="AW370" s="14" t="s">
        <v>32</v>
      </c>
      <c r="AX370" s="14" t="s">
        <v>75</v>
      </c>
      <c r="AY370" s="157" t="s">
        <v>144</v>
      </c>
    </row>
    <row r="371" spans="2:65" s="14" customFormat="1">
      <c r="B371" s="156"/>
      <c r="D371" s="142" t="s">
        <v>153</v>
      </c>
      <c r="E371" s="157" t="s">
        <v>1</v>
      </c>
      <c r="F371" s="158" t="s">
        <v>428</v>
      </c>
      <c r="H371" s="157" t="s">
        <v>1</v>
      </c>
      <c r="I371" s="159"/>
      <c r="L371" s="156"/>
      <c r="M371" s="160"/>
      <c r="T371" s="161"/>
      <c r="AT371" s="157" t="s">
        <v>153</v>
      </c>
      <c r="AU371" s="157" t="s">
        <v>85</v>
      </c>
      <c r="AV371" s="14" t="s">
        <v>83</v>
      </c>
      <c r="AW371" s="14" t="s">
        <v>32</v>
      </c>
      <c r="AX371" s="14" t="s">
        <v>75</v>
      </c>
      <c r="AY371" s="157" t="s">
        <v>144</v>
      </c>
    </row>
    <row r="372" spans="2:65" s="12" customFormat="1" ht="33.75">
      <c r="B372" s="141"/>
      <c r="D372" s="142" t="s">
        <v>153</v>
      </c>
      <c r="E372" s="143" t="s">
        <v>1</v>
      </c>
      <c r="F372" s="144" t="s">
        <v>429</v>
      </c>
      <c r="H372" s="145">
        <v>20.417000000000002</v>
      </c>
      <c r="I372" s="146"/>
      <c r="L372" s="141"/>
      <c r="M372" s="147"/>
      <c r="T372" s="148"/>
      <c r="AT372" s="143" t="s">
        <v>153</v>
      </c>
      <c r="AU372" s="143" t="s">
        <v>85</v>
      </c>
      <c r="AV372" s="12" t="s">
        <v>85</v>
      </c>
      <c r="AW372" s="12" t="s">
        <v>32</v>
      </c>
      <c r="AX372" s="12" t="s">
        <v>75</v>
      </c>
      <c r="AY372" s="143" t="s">
        <v>144</v>
      </c>
    </row>
    <row r="373" spans="2:65" s="13" customFormat="1">
      <c r="B373" s="149"/>
      <c r="D373" s="142" t="s">
        <v>153</v>
      </c>
      <c r="E373" s="150" t="s">
        <v>1</v>
      </c>
      <c r="F373" s="151" t="s">
        <v>159</v>
      </c>
      <c r="H373" s="152">
        <v>20.417000000000002</v>
      </c>
      <c r="I373" s="153"/>
      <c r="L373" s="149"/>
      <c r="M373" s="154"/>
      <c r="T373" s="155"/>
      <c r="AT373" s="150" t="s">
        <v>153</v>
      </c>
      <c r="AU373" s="150" t="s">
        <v>85</v>
      </c>
      <c r="AV373" s="13" t="s">
        <v>151</v>
      </c>
      <c r="AW373" s="13" t="s">
        <v>32</v>
      </c>
      <c r="AX373" s="13" t="s">
        <v>83</v>
      </c>
      <c r="AY373" s="150" t="s">
        <v>144</v>
      </c>
    </row>
    <row r="374" spans="2:65" s="1" customFormat="1" ht="16.5" customHeight="1">
      <c r="B374" s="127"/>
      <c r="C374" s="128" t="s">
        <v>430</v>
      </c>
      <c r="D374" s="128" t="s">
        <v>147</v>
      </c>
      <c r="E374" s="129" t="s">
        <v>431</v>
      </c>
      <c r="F374" s="130" t="s">
        <v>432</v>
      </c>
      <c r="G374" s="131" t="s">
        <v>190</v>
      </c>
      <c r="H374" s="132">
        <v>1.494</v>
      </c>
      <c r="I374" s="133"/>
      <c r="J374" s="134">
        <f>ROUND(I374*H374,2)</f>
        <v>0</v>
      </c>
      <c r="K374" s="130" t="s">
        <v>395</v>
      </c>
      <c r="L374" s="31"/>
      <c r="M374" s="135" t="s">
        <v>1</v>
      </c>
      <c r="N374" s="136" t="s">
        <v>40</v>
      </c>
      <c r="P374" s="137">
        <f>O374*H374</f>
        <v>0</v>
      </c>
      <c r="Q374" s="137">
        <v>1.0627727796999999</v>
      </c>
      <c r="R374" s="137">
        <f>Q374*H374</f>
        <v>1.5877825328717998</v>
      </c>
      <c r="S374" s="137">
        <v>0</v>
      </c>
      <c r="T374" s="138">
        <f>S374*H374</f>
        <v>0</v>
      </c>
      <c r="AR374" s="139" t="s">
        <v>151</v>
      </c>
      <c r="AT374" s="139" t="s">
        <v>147</v>
      </c>
      <c r="AU374" s="139" t="s">
        <v>85</v>
      </c>
      <c r="AY374" s="16" t="s">
        <v>144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6" t="s">
        <v>83</v>
      </c>
      <c r="BK374" s="140">
        <f>ROUND(I374*H374,2)</f>
        <v>0</v>
      </c>
      <c r="BL374" s="16" t="s">
        <v>151</v>
      </c>
      <c r="BM374" s="139" t="s">
        <v>433</v>
      </c>
    </row>
    <row r="375" spans="2:65" s="14" customFormat="1">
      <c r="B375" s="156"/>
      <c r="D375" s="142" t="s">
        <v>153</v>
      </c>
      <c r="E375" s="157" t="s">
        <v>1</v>
      </c>
      <c r="F375" s="158" t="s">
        <v>428</v>
      </c>
      <c r="H375" s="157" t="s">
        <v>1</v>
      </c>
      <c r="I375" s="159"/>
      <c r="L375" s="156"/>
      <c r="M375" s="160"/>
      <c r="T375" s="161"/>
      <c r="AT375" s="157" t="s">
        <v>153</v>
      </c>
      <c r="AU375" s="157" t="s">
        <v>85</v>
      </c>
      <c r="AV375" s="14" t="s">
        <v>83</v>
      </c>
      <c r="AW375" s="14" t="s">
        <v>32</v>
      </c>
      <c r="AX375" s="14" t="s">
        <v>75</v>
      </c>
      <c r="AY375" s="157" t="s">
        <v>144</v>
      </c>
    </row>
    <row r="376" spans="2:65" s="12" customFormat="1">
      <c r="B376" s="141"/>
      <c r="D376" s="142" t="s">
        <v>153</v>
      </c>
      <c r="E376" s="143" t="s">
        <v>1</v>
      </c>
      <c r="F376" s="144" t="s">
        <v>434</v>
      </c>
      <c r="H376" s="145">
        <v>1.494</v>
      </c>
      <c r="I376" s="146"/>
      <c r="L376" s="141"/>
      <c r="M376" s="147"/>
      <c r="T376" s="148"/>
      <c r="AT376" s="143" t="s">
        <v>153</v>
      </c>
      <c r="AU376" s="143" t="s">
        <v>85</v>
      </c>
      <c r="AV376" s="12" t="s">
        <v>85</v>
      </c>
      <c r="AW376" s="12" t="s">
        <v>32</v>
      </c>
      <c r="AX376" s="12" t="s">
        <v>75</v>
      </c>
      <c r="AY376" s="143" t="s">
        <v>144</v>
      </c>
    </row>
    <row r="377" spans="2:65" s="13" customFormat="1">
      <c r="B377" s="149"/>
      <c r="D377" s="142" t="s">
        <v>153</v>
      </c>
      <c r="E377" s="150" t="s">
        <v>1</v>
      </c>
      <c r="F377" s="151" t="s">
        <v>159</v>
      </c>
      <c r="H377" s="152">
        <v>1.494</v>
      </c>
      <c r="I377" s="153"/>
      <c r="L377" s="149"/>
      <c r="M377" s="154"/>
      <c r="T377" s="155"/>
      <c r="AT377" s="150" t="s">
        <v>153</v>
      </c>
      <c r="AU377" s="150" t="s">
        <v>85</v>
      </c>
      <c r="AV377" s="13" t="s">
        <v>151</v>
      </c>
      <c r="AW377" s="13" t="s">
        <v>32</v>
      </c>
      <c r="AX377" s="13" t="s">
        <v>83</v>
      </c>
      <c r="AY377" s="150" t="s">
        <v>144</v>
      </c>
    </row>
    <row r="378" spans="2:65" s="1" customFormat="1" ht="24.2" customHeight="1">
      <c r="B378" s="127"/>
      <c r="C378" s="128" t="s">
        <v>435</v>
      </c>
      <c r="D378" s="128" t="s">
        <v>147</v>
      </c>
      <c r="E378" s="129" t="s">
        <v>436</v>
      </c>
      <c r="F378" s="130" t="s">
        <v>437</v>
      </c>
      <c r="G378" s="131" t="s">
        <v>150</v>
      </c>
      <c r="H378" s="132">
        <v>152.62799999999999</v>
      </c>
      <c r="I378" s="133"/>
      <c r="J378" s="134">
        <f>ROUND(I378*H378,2)</f>
        <v>0</v>
      </c>
      <c r="K378" s="130" t="s">
        <v>395</v>
      </c>
      <c r="L378" s="31"/>
      <c r="M378" s="135" t="s">
        <v>1</v>
      </c>
      <c r="N378" s="136" t="s">
        <v>40</v>
      </c>
      <c r="P378" s="137">
        <f>O378*H378</f>
        <v>0</v>
      </c>
      <c r="Q378" s="137">
        <v>9.4500000000000001E-2</v>
      </c>
      <c r="R378" s="137">
        <f>Q378*H378</f>
        <v>14.423345999999999</v>
      </c>
      <c r="S378" s="137">
        <v>0</v>
      </c>
      <c r="T378" s="138">
        <f>S378*H378</f>
        <v>0</v>
      </c>
      <c r="AR378" s="139" t="s">
        <v>151</v>
      </c>
      <c r="AT378" s="139" t="s">
        <v>147</v>
      </c>
      <c r="AU378" s="139" t="s">
        <v>85</v>
      </c>
      <c r="AY378" s="16" t="s">
        <v>144</v>
      </c>
      <c r="BE378" s="140">
        <f>IF(N378="základní",J378,0)</f>
        <v>0</v>
      </c>
      <c r="BF378" s="140">
        <f>IF(N378="snížená",J378,0)</f>
        <v>0</v>
      </c>
      <c r="BG378" s="140">
        <f>IF(N378="zákl. přenesená",J378,0)</f>
        <v>0</v>
      </c>
      <c r="BH378" s="140">
        <f>IF(N378="sníž. přenesená",J378,0)</f>
        <v>0</v>
      </c>
      <c r="BI378" s="140">
        <f>IF(N378="nulová",J378,0)</f>
        <v>0</v>
      </c>
      <c r="BJ378" s="16" t="s">
        <v>83</v>
      </c>
      <c r="BK378" s="140">
        <f>ROUND(I378*H378,2)</f>
        <v>0</v>
      </c>
      <c r="BL378" s="16" t="s">
        <v>151</v>
      </c>
      <c r="BM378" s="139" t="s">
        <v>438</v>
      </c>
    </row>
    <row r="379" spans="2:65" s="14" customFormat="1" ht="22.5">
      <c r="B379" s="156"/>
      <c r="D379" s="142" t="s">
        <v>153</v>
      </c>
      <c r="E379" s="157" t="s">
        <v>1</v>
      </c>
      <c r="F379" s="158" t="s">
        <v>439</v>
      </c>
      <c r="H379" s="157" t="s">
        <v>1</v>
      </c>
      <c r="I379" s="159"/>
      <c r="L379" s="156"/>
      <c r="M379" s="160"/>
      <c r="T379" s="161"/>
      <c r="AT379" s="157" t="s">
        <v>153</v>
      </c>
      <c r="AU379" s="157" t="s">
        <v>85</v>
      </c>
      <c r="AV379" s="14" t="s">
        <v>83</v>
      </c>
      <c r="AW379" s="14" t="s">
        <v>32</v>
      </c>
      <c r="AX379" s="14" t="s">
        <v>75</v>
      </c>
      <c r="AY379" s="157" t="s">
        <v>144</v>
      </c>
    </row>
    <row r="380" spans="2:65" s="14" customFormat="1">
      <c r="B380" s="156"/>
      <c r="D380" s="142" t="s">
        <v>153</v>
      </c>
      <c r="E380" s="157" t="s">
        <v>1</v>
      </c>
      <c r="F380" s="158" t="s">
        <v>440</v>
      </c>
      <c r="H380" s="157" t="s">
        <v>1</v>
      </c>
      <c r="I380" s="159"/>
      <c r="L380" s="156"/>
      <c r="M380" s="160"/>
      <c r="T380" s="161"/>
      <c r="AT380" s="157" t="s">
        <v>153</v>
      </c>
      <c r="AU380" s="157" t="s">
        <v>85</v>
      </c>
      <c r="AV380" s="14" t="s">
        <v>83</v>
      </c>
      <c r="AW380" s="14" t="s">
        <v>32</v>
      </c>
      <c r="AX380" s="14" t="s">
        <v>75</v>
      </c>
      <c r="AY380" s="157" t="s">
        <v>144</v>
      </c>
    </row>
    <row r="381" spans="2:65" s="12" customFormat="1" ht="22.5">
      <c r="B381" s="141"/>
      <c r="D381" s="142" t="s">
        <v>153</v>
      </c>
      <c r="E381" s="143" t="s">
        <v>1</v>
      </c>
      <c r="F381" s="144" t="s">
        <v>441</v>
      </c>
      <c r="H381" s="145">
        <v>135.09800000000001</v>
      </c>
      <c r="I381" s="146"/>
      <c r="L381" s="141"/>
      <c r="M381" s="147"/>
      <c r="T381" s="148"/>
      <c r="AT381" s="143" t="s">
        <v>153</v>
      </c>
      <c r="AU381" s="143" t="s">
        <v>85</v>
      </c>
      <c r="AV381" s="12" t="s">
        <v>85</v>
      </c>
      <c r="AW381" s="12" t="s">
        <v>32</v>
      </c>
      <c r="AX381" s="12" t="s">
        <v>75</v>
      </c>
      <c r="AY381" s="143" t="s">
        <v>144</v>
      </c>
    </row>
    <row r="382" spans="2:65" s="14" customFormat="1">
      <c r="B382" s="156"/>
      <c r="D382" s="142" t="s">
        <v>153</v>
      </c>
      <c r="E382" s="157" t="s">
        <v>1</v>
      </c>
      <c r="F382" s="158" t="s">
        <v>442</v>
      </c>
      <c r="H382" s="157" t="s">
        <v>1</v>
      </c>
      <c r="I382" s="159"/>
      <c r="L382" s="156"/>
      <c r="M382" s="160"/>
      <c r="T382" s="161"/>
      <c r="AT382" s="157" t="s">
        <v>153</v>
      </c>
      <c r="AU382" s="157" t="s">
        <v>85</v>
      </c>
      <c r="AV382" s="14" t="s">
        <v>83</v>
      </c>
      <c r="AW382" s="14" t="s">
        <v>32</v>
      </c>
      <c r="AX382" s="14" t="s">
        <v>75</v>
      </c>
      <c r="AY382" s="157" t="s">
        <v>144</v>
      </c>
    </row>
    <row r="383" spans="2:65" s="12" customFormat="1">
      <c r="B383" s="141"/>
      <c r="D383" s="142" t="s">
        <v>153</v>
      </c>
      <c r="E383" s="143" t="s">
        <v>1</v>
      </c>
      <c r="F383" s="144" t="s">
        <v>443</v>
      </c>
      <c r="H383" s="145">
        <v>17.53</v>
      </c>
      <c r="I383" s="146"/>
      <c r="L383" s="141"/>
      <c r="M383" s="147"/>
      <c r="T383" s="148"/>
      <c r="AT383" s="143" t="s">
        <v>153</v>
      </c>
      <c r="AU383" s="143" t="s">
        <v>85</v>
      </c>
      <c r="AV383" s="12" t="s">
        <v>85</v>
      </c>
      <c r="AW383" s="12" t="s">
        <v>32</v>
      </c>
      <c r="AX383" s="12" t="s">
        <v>75</v>
      </c>
      <c r="AY383" s="143" t="s">
        <v>144</v>
      </c>
    </row>
    <row r="384" spans="2:65" s="13" customFormat="1">
      <c r="B384" s="149"/>
      <c r="D384" s="142" t="s">
        <v>153</v>
      </c>
      <c r="E384" s="150" t="s">
        <v>1</v>
      </c>
      <c r="F384" s="151" t="s">
        <v>159</v>
      </c>
      <c r="H384" s="152">
        <v>152.62800000000001</v>
      </c>
      <c r="I384" s="153"/>
      <c r="L384" s="149"/>
      <c r="M384" s="154"/>
      <c r="T384" s="155"/>
      <c r="AT384" s="150" t="s">
        <v>153</v>
      </c>
      <c r="AU384" s="150" t="s">
        <v>85</v>
      </c>
      <c r="AV384" s="13" t="s">
        <v>151</v>
      </c>
      <c r="AW384" s="13" t="s">
        <v>32</v>
      </c>
      <c r="AX384" s="13" t="s">
        <v>83</v>
      </c>
      <c r="AY384" s="150" t="s">
        <v>144</v>
      </c>
    </row>
    <row r="385" spans="2:65" s="1" customFormat="1" ht="33" customHeight="1">
      <c r="B385" s="127"/>
      <c r="C385" s="128" t="s">
        <v>444</v>
      </c>
      <c r="D385" s="128" t="s">
        <v>147</v>
      </c>
      <c r="E385" s="129" t="s">
        <v>445</v>
      </c>
      <c r="F385" s="130" t="s">
        <v>446</v>
      </c>
      <c r="G385" s="131" t="s">
        <v>150</v>
      </c>
      <c r="H385" s="132">
        <v>305.25599999999997</v>
      </c>
      <c r="I385" s="133"/>
      <c r="J385" s="134">
        <f>ROUND(I385*H385,2)</f>
        <v>0</v>
      </c>
      <c r="K385" s="130" t="s">
        <v>395</v>
      </c>
      <c r="L385" s="31"/>
      <c r="M385" s="135" t="s">
        <v>1</v>
      </c>
      <c r="N385" s="136" t="s">
        <v>40</v>
      </c>
      <c r="P385" s="137">
        <f>O385*H385</f>
        <v>0</v>
      </c>
      <c r="Q385" s="137">
        <v>1.89E-2</v>
      </c>
      <c r="R385" s="137">
        <f>Q385*H385</f>
        <v>5.7693383999999996</v>
      </c>
      <c r="S385" s="137">
        <v>0</v>
      </c>
      <c r="T385" s="138">
        <f>S385*H385</f>
        <v>0</v>
      </c>
      <c r="AR385" s="139" t="s">
        <v>151</v>
      </c>
      <c r="AT385" s="139" t="s">
        <v>147</v>
      </c>
      <c r="AU385" s="139" t="s">
        <v>85</v>
      </c>
      <c r="AY385" s="16" t="s">
        <v>144</v>
      </c>
      <c r="BE385" s="140">
        <f>IF(N385="základní",J385,0)</f>
        <v>0</v>
      </c>
      <c r="BF385" s="140">
        <f>IF(N385="snížená",J385,0)</f>
        <v>0</v>
      </c>
      <c r="BG385" s="140">
        <f>IF(N385="zákl. přenesená",J385,0)</f>
        <v>0</v>
      </c>
      <c r="BH385" s="140">
        <f>IF(N385="sníž. přenesená",J385,0)</f>
        <v>0</v>
      </c>
      <c r="BI385" s="140">
        <f>IF(N385="nulová",J385,0)</f>
        <v>0</v>
      </c>
      <c r="BJ385" s="16" t="s">
        <v>83</v>
      </c>
      <c r="BK385" s="140">
        <f>ROUND(I385*H385,2)</f>
        <v>0</v>
      </c>
      <c r="BL385" s="16" t="s">
        <v>151</v>
      </c>
      <c r="BM385" s="139" t="s">
        <v>447</v>
      </c>
    </row>
    <row r="386" spans="2:65" s="12" customFormat="1">
      <c r="B386" s="141"/>
      <c r="D386" s="142" t="s">
        <v>153</v>
      </c>
      <c r="E386" s="143" t="s">
        <v>1</v>
      </c>
      <c r="F386" s="144" t="s">
        <v>448</v>
      </c>
      <c r="H386" s="145">
        <v>305.25599999999997</v>
      </c>
      <c r="I386" s="146"/>
      <c r="L386" s="141"/>
      <c r="M386" s="147"/>
      <c r="T386" s="148"/>
      <c r="AT386" s="143" t="s">
        <v>153</v>
      </c>
      <c r="AU386" s="143" t="s">
        <v>85</v>
      </c>
      <c r="AV386" s="12" t="s">
        <v>85</v>
      </c>
      <c r="AW386" s="12" t="s">
        <v>32</v>
      </c>
      <c r="AX386" s="12" t="s">
        <v>75</v>
      </c>
      <c r="AY386" s="143" t="s">
        <v>144</v>
      </c>
    </row>
    <row r="387" spans="2:65" s="13" customFormat="1">
      <c r="B387" s="149"/>
      <c r="D387" s="142" t="s">
        <v>153</v>
      </c>
      <c r="E387" s="150" t="s">
        <v>1</v>
      </c>
      <c r="F387" s="151" t="s">
        <v>159</v>
      </c>
      <c r="H387" s="152">
        <v>305.25599999999997</v>
      </c>
      <c r="I387" s="153"/>
      <c r="L387" s="149"/>
      <c r="M387" s="154"/>
      <c r="T387" s="155"/>
      <c r="AT387" s="150" t="s">
        <v>153</v>
      </c>
      <c r="AU387" s="150" t="s">
        <v>85</v>
      </c>
      <c r="AV387" s="13" t="s">
        <v>151</v>
      </c>
      <c r="AW387" s="13" t="s">
        <v>32</v>
      </c>
      <c r="AX387" s="13" t="s">
        <v>83</v>
      </c>
      <c r="AY387" s="150" t="s">
        <v>144</v>
      </c>
    </row>
    <row r="388" spans="2:65" s="1" customFormat="1" ht="16.5" customHeight="1">
      <c r="B388" s="127"/>
      <c r="C388" s="128" t="s">
        <v>449</v>
      </c>
      <c r="D388" s="128" t="s">
        <v>147</v>
      </c>
      <c r="E388" s="129" t="s">
        <v>450</v>
      </c>
      <c r="F388" s="130" t="s">
        <v>451</v>
      </c>
      <c r="G388" s="131" t="s">
        <v>150</v>
      </c>
      <c r="H388" s="132">
        <v>152.63</v>
      </c>
      <c r="I388" s="133"/>
      <c r="J388" s="134">
        <f>ROUND(I388*H388,2)</f>
        <v>0</v>
      </c>
      <c r="K388" s="130" t="s">
        <v>395</v>
      </c>
      <c r="L388" s="31"/>
      <c r="M388" s="135" t="s">
        <v>1</v>
      </c>
      <c r="N388" s="136" t="s">
        <v>40</v>
      </c>
      <c r="P388" s="137">
        <f>O388*H388</f>
        <v>0</v>
      </c>
      <c r="Q388" s="137">
        <v>1.2999999999999999E-4</v>
      </c>
      <c r="R388" s="137">
        <f>Q388*H388</f>
        <v>1.9841899999999999E-2</v>
      </c>
      <c r="S388" s="137">
        <v>0</v>
      </c>
      <c r="T388" s="138">
        <f>S388*H388</f>
        <v>0</v>
      </c>
      <c r="AR388" s="139" t="s">
        <v>151</v>
      </c>
      <c r="AT388" s="139" t="s">
        <v>147</v>
      </c>
      <c r="AU388" s="139" t="s">
        <v>85</v>
      </c>
      <c r="AY388" s="16" t="s">
        <v>144</v>
      </c>
      <c r="BE388" s="140">
        <f>IF(N388="základní",J388,0)</f>
        <v>0</v>
      </c>
      <c r="BF388" s="140">
        <f>IF(N388="snížená",J388,0)</f>
        <v>0</v>
      </c>
      <c r="BG388" s="140">
        <f>IF(N388="zákl. přenesená",J388,0)</f>
        <v>0</v>
      </c>
      <c r="BH388" s="140">
        <f>IF(N388="sníž. přenesená",J388,0)</f>
        <v>0</v>
      </c>
      <c r="BI388" s="140">
        <f>IF(N388="nulová",J388,0)</f>
        <v>0</v>
      </c>
      <c r="BJ388" s="16" t="s">
        <v>83</v>
      </c>
      <c r="BK388" s="140">
        <f>ROUND(I388*H388,2)</f>
        <v>0</v>
      </c>
      <c r="BL388" s="16" t="s">
        <v>151</v>
      </c>
      <c r="BM388" s="139" t="s">
        <v>452</v>
      </c>
    </row>
    <row r="389" spans="2:65" s="14" customFormat="1">
      <c r="B389" s="156"/>
      <c r="D389" s="142" t="s">
        <v>153</v>
      </c>
      <c r="E389" s="157" t="s">
        <v>1</v>
      </c>
      <c r="F389" s="158" t="s">
        <v>453</v>
      </c>
      <c r="H389" s="157" t="s">
        <v>1</v>
      </c>
      <c r="I389" s="159"/>
      <c r="L389" s="156"/>
      <c r="M389" s="160"/>
      <c r="T389" s="161"/>
      <c r="AT389" s="157" t="s">
        <v>153</v>
      </c>
      <c r="AU389" s="157" t="s">
        <v>85</v>
      </c>
      <c r="AV389" s="14" t="s">
        <v>83</v>
      </c>
      <c r="AW389" s="14" t="s">
        <v>32</v>
      </c>
      <c r="AX389" s="14" t="s">
        <v>75</v>
      </c>
      <c r="AY389" s="157" t="s">
        <v>144</v>
      </c>
    </row>
    <row r="390" spans="2:65" s="12" customFormat="1">
      <c r="B390" s="141"/>
      <c r="D390" s="142" t="s">
        <v>153</v>
      </c>
      <c r="E390" s="143" t="s">
        <v>1</v>
      </c>
      <c r="F390" s="144" t="s">
        <v>454</v>
      </c>
      <c r="H390" s="145">
        <v>152.63</v>
      </c>
      <c r="I390" s="146"/>
      <c r="L390" s="141"/>
      <c r="M390" s="147"/>
      <c r="T390" s="148"/>
      <c r="AT390" s="143" t="s">
        <v>153</v>
      </c>
      <c r="AU390" s="143" t="s">
        <v>85</v>
      </c>
      <c r="AV390" s="12" t="s">
        <v>85</v>
      </c>
      <c r="AW390" s="12" t="s">
        <v>32</v>
      </c>
      <c r="AX390" s="12" t="s">
        <v>75</v>
      </c>
      <c r="AY390" s="143" t="s">
        <v>144</v>
      </c>
    </row>
    <row r="391" spans="2:65" s="13" customFormat="1">
      <c r="B391" s="149"/>
      <c r="D391" s="142" t="s">
        <v>153</v>
      </c>
      <c r="E391" s="150" t="s">
        <v>1</v>
      </c>
      <c r="F391" s="151" t="s">
        <v>159</v>
      </c>
      <c r="H391" s="152">
        <v>152.63</v>
      </c>
      <c r="I391" s="153"/>
      <c r="L391" s="149"/>
      <c r="M391" s="154"/>
      <c r="T391" s="155"/>
      <c r="AT391" s="150" t="s">
        <v>153</v>
      </c>
      <c r="AU391" s="150" t="s">
        <v>85</v>
      </c>
      <c r="AV391" s="13" t="s">
        <v>151</v>
      </c>
      <c r="AW391" s="13" t="s">
        <v>32</v>
      </c>
      <c r="AX391" s="13" t="s">
        <v>83</v>
      </c>
      <c r="AY391" s="150" t="s">
        <v>144</v>
      </c>
    </row>
    <row r="392" spans="2:65" s="1" customFormat="1" ht="37.9" customHeight="1">
      <c r="B392" s="127"/>
      <c r="C392" s="128" t="s">
        <v>455</v>
      </c>
      <c r="D392" s="128" t="s">
        <v>147</v>
      </c>
      <c r="E392" s="129" t="s">
        <v>456</v>
      </c>
      <c r="F392" s="130" t="s">
        <v>457</v>
      </c>
      <c r="G392" s="131" t="s">
        <v>374</v>
      </c>
      <c r="H392" s="132">
        <v>120.25</v>
      </c>
      <c r="I392" s="133"/>
      <c r="J392" s="134">
        <f>ROUND(I392*H392,2)</f>
        <v>0</v>
      </c>
      <c r="K392" s="130" t="s">
        <v>395</v>
      </c>
      <c r="L392" s="31"/>
      <c r="M392" s="135" t="s">
        <v>1</v>
      </c>
      <c r="N392" s="136" t="s">
        <v>40</v>
      </c>
      <c r="P392" s="137">
        <f>O392*H392</f>
        <v>0</v>
      </c>
      <c r="Q392" s="137">
        <v>2.0999999999999999E-5</v>
      </c>
      <c r="R392" s="137">
        <f>Q392*H392</f>
        <v>2.5252499999999997E-3</v>
      </c>
      <c r="S392" s="137">
        <v>0</v>
      </c>
      <c r="T392" s="138">
        <f>S392*H392</f>
        <v>0</v>
      </c>
      <c r="AR392" s="139" t="s">
        <v>151</v>
      </c>
      <c r="AT392" s="139" t="s">
        <v>147</v>
      </c>
      <c r="AU392" s="139" t="s">
        <v>85</v>
      </c>
      <c r="AY392" s="16" t="s">
        <v>144</v>
      </c>
      <c r="BE392" s="140">
        <f>IF(N392="základní",J392,0)</f>
        <v>0</v>
      </c>
      <c r="BF392" s="140">
        <f>IF(N392="snížená",J392,0)</f>
        <v>0</v>
      </c>
      <c r="BG392" s="140">
        <f>IF(N392="zákl. přenesená",J392,0)</f>
        <v>0</v>
      </c>
      <c r="BH392" s="140">
        <f>IF(N392="sníž. přenesená",J392,0)</f>
        <v>0</v>
      </c>
      <c r="BI392" s="140">
        <f>IF(N392="nulová",J392,0)</f>
        <v>0</v>
      </c>
      <c r="BJ392" s="16" t="s">
        <v>83</v>
      </c>
      <c r="BK392" s="140">
        <f>ROUND(I392*H392,2)</f>
        <v>0</v>
      </c>
      <c r="BL392" s="16" t="s">
        <v>151</v>
      </c>
      <c r="BM392" s="139" t="s">
        <v>458</v>
      </c>
    </row>
    <row r="393" spans="2:65" s="14" customFormat="1">
      <c r="B393" s="156"/>
      <c r="D393" s="142" t="s">
        <v>153</v>
      </c>
      <c r="E393" s="157" t="s">
        <v>1</v>
      </c>
      <c r="F393" s="158" t="s">
        <v>459</v>
      </c>
      <c r="H393" s="157" t="s">
        <v>1</v>
      </c>
      <c r="I393" s="159"/>
      <c r="L393" s="156"/>
      <c r="M393" s="160"/>
      <c r="T393" s="161"/>
      <c r="AT393" s="157" t="s">
        <v>153</v>
      </c>
      <c r="AU393" s="157" t="s">
        <v>85</v>
      </c>
      <c r="AV393" s="14" t="s">
        <v>83</v>
      </c>
      <c r="AW393" s="14" t="s">
        <v>32</v>
      </c>
      <c r="AX393" s="14" t="s">
        <v>75</v>
      </c>
      <c r="AY393" s="157" t="s">
        <v>144</v>
      </c>
    </row>
    <row r="394" spans="2:65" s="12" customFormat="1">
      <c r="B394" s="141"/>
      <c r="D394" s="142" t="s">
        <v>153</v>
      </c>
      <c r="E394" s="143" t="s">
        <v>1</v>
      </c>
      <c r="F394" s="144" t="s">
        <v>460</v>
      </c>
      <c r="H394" s="145">
        <v>120.25</v>
      </c>
      <c r="I394" s="146"/>
      <c r="L394" s="141"/>
      <c r="M394" s="147"/>
      <c r="T394" s="148"/>
      <c r="AT394" s="143" t="s">
        <v>153</v>
      </c>
      <c r="AU394" s="143" t="s">
        <v>85</v>
      </c>
      <c r="AV394" s="12" t="s">
        <v>85</v>
      </c>
      <c r="AW394" s="12" t="s">
        <v>32</v>
      </c>
      <c r="AX394" s="12" t="s">
        <v>75</v>
      </c>
      <c r="AY394" s="143" t="s">
        <v>144</v>
      </c>
    </row>
    <row r="395" spans="2:65" s="13" customFormat="1">
      <c r="B395" s="149"/>
      <c r="D395" s="142" t="s">
        <v>153</v>
      </c>
      <c r="E395" s="150" t="s">
        <v>1</v>
      </c>
      <c r="F395" s="151" t="s">
        <v>159</v>
      </c>
      <c r="H395" s="152">
        <v>120.25</v>
      </c>
      <c r="I395" s="153"/>
      <c r="L395" s="149"/>
      <c r="M395" s="154"/>
      <c r="T395" s="155"/>
      <c r="AT395" s="150" t="s">
        <v>153</v>
      </c>
      <c r="AU395" s="150" t="s">
        <v>85</v>
      </c>
      <c r="AV395" s="13" t="s">
        <v>151</v>
      </c>
      <c r="AW395" s="13" t="s">
        <v>32</v>
      </c>
      <c r="AX395" s="13" t="s">
        <v>83</v>
      </c>
      <c r="AY395" s="150" t="s">
        <v>144</v>
      </c>
    </row>
    <row r="396" spans="2:65" s="1" customFormat="1" ht="33" customHeight="1">
      <c r="B396" s="127"/>
      <c r="C396" s="128" t="s">
        <v>461</v>
      </c>
      <c r="D396" s="128" t="s">
        <v>147</v>
      </c>
      <c r="E396" s="129" t="s">
        <v>462</v>
      </c>
      <c r="F396" s="130" t="s">
        <v>463</v>
      </c>
      <c r="G396" s="131" t="s">
        <v>150</v>
      </c>
      <c r="H396" s="132">
        <v>44.07</v>
      </c>
      <c r="I396" s="133"/>
      <c r="J396" s="134">
        <f>ROUND(I396*H396,2)</f>
        <v>0</v>
      </c>
      <c r="K396" s="130" t="s">
        <v>395</v>
      </c>
      <c r="L396" s="31"/>
      <c r="M396" s="135" t="s">
        <v>1</v>
      </c>
      <c r="N396" s="136" t="s">
        <v>40</v>
      </c>
      <c r="P396" s="137">
        <f>O396*H396</f>
        <v>0</v>
      </c>
      <c r="Q396" s="137">
        <v>3.2000000000000002E-3</v>
      </c>
      <c r="R396" s="137">
        <f>Q396*H396</f>
        <v>0.14102400000000001</v>
      </c>
      <c r="S396" s="137">
        <v>0</v>
      </c>
      <c r="T396" s="138">
        <f>S396*H396</f>
        <v>0</v>
      </c>
      <c r="AR396" s="139" t="s">
        <v>151</v>
      </c>
      <c r="AT396" s="139" t="s">
        <v>147</v>
      </c>
      <c r="AU396" s="139" t="s">
        <v>85</v>
      </c>
      <c r="AY396" s="16" t="s">
        <v>144</v>
      </c>
      <c r="BE396" s="140">
        <f>IF(N396="základní",J396,0)</f>
        <v>0</v>
      </c>
      <c r="BF396" s="140">
        <f>IF(N396="snížená",J396,0)</f>
        <v>0</v>
      </c>
      <c r="BG396" s="140">
        <f>IF(N396="zákl. přenesená",J396,0)</f>
        <v>0</v>
      </c>
      <c r="BH396" s="140">
        <f>IF(N396="sníž. přenesená",J396,0)</f>
        <v>0</v>
      </c>
      <c r="BI396" s="140">
        <f>IF(N396="nulová",J396,0)</f>
        <v>0</v>
      </c>
      <c r="BJ396" s="16" t="s">
        <v>83</v>
      </c>
      <c r="BK396" s="140">
        <f>ROUND(I396*H396,2)</f>
        <v>0</v>
      </c>
      <c r="BL396" s="16" t="s">
        <v>151</v>
      </c>
      <c r="BM396" s="139" t="s">
        <v>464</v>
      </c>
    </row>
    <row r="397" spans="2:65" s="14" customFormat="1">
      <c r="B397" s="156"/>
      <c r="D397" s="142" t="s">
        <v>153</v>
      </c>
      <c r="E397" s="157" t="s">
        <v>1</v>
      </c>
      <c r="F397" s="158" t="s">
        <v>465</v>
      </c>
      <c r="H397" s="157" t="s">
        <v>1</v>
      </c>
      <c r="I397" s="159"/>
      <c r="L397" s="156"/>
      <c r="M397" s="160"/>
      <c r="T397" s="161"/>
      <c r="AT397" s="157" t="s">
        <v>153</v>
      </c>
      <c r="AU397" s="157" t="s">
        <v>85</v>
      </c>
      <c r="AV397" s="14" t="s">
        <v>83</v>
      </c>
      <c r="AW397" s="14" t="s">
        <v>32</v>
      </c>
      <c r="AX397" s="14" t="s">
        <v>75</v>
      </c>
      <c r="AY397" s="157" t="s">
        <v>144</v>
      </c>
    </row>
    <row r="398" spans="2:65" s="12" customFormat="1">
      <c r="B398" s="141"/>
      <c r="D398" s="142" t="s">
        <v>153</v>
      </c>
      <c r="E398" s="143" t="s">
        <v>1</v>
      </c>
      <c r="F398" s="144" t="s">
        <v>466</v>
      </c>
      <c r="H398" s="145">
        <v>44.07</v>
      </c>
      <c r="I398" s="146"/>
      <c r="L398" s="141"/>
      <c r="M398" s="147"/>
      <c r="T398" s="148"/>
      <c r="AT398" s="143" t="s">
        <v>153</v>
      </c>
      <c r="AU398" s="143" t="s">
        <v>85</v>
      </c>
      <c r="AV398" s="12" t="s">
        <v>85</v>
      </c>
      <c r="AW398" s="12" t="s">
        <v>32</v>
      </c>
      <c r="AX398" s="12" t="s">
        <v>75</v>
      </c>
      <c r="AY398" s="143" t="s">
        <v>144</v>
      </c>
    </row>
    <row r="399" spans="2:65" s="13" customFormat="1">
      <c r="B399" s="149"/>
      <c r="D399" s="142" t="s">
        <v>153</v>
      </c>
      <c r="E399" s="150" t="s">
        <v>1</v>
      </c>
      <c r="F399" s="151" t="s">
        <v>159</v>
      </c>
      <c r="H399" s="152">
        <v>44.07</v>
      </c>
      <c r="I399" s="153"/>
      <c r="L399" s="149"/>
      <c r="M399" s="154"/>
      <c r="T399" s="155"/>
      <c r="AT399" s="150" t="s">
        <v>153</v>
      </c>
      <c r="AU399" s="150" t="s">
        <v>85</v>
      </c>
      <c r="AV399" s="13" t="s">
        <v>151</v>
      </c>
      <c r="AW399" s="13" t="s">
        <v>32</v>
      </c>
      <c r="AX399" s="13" t="s">
        <v>83</v>
      </c>
      <c r="AY399" s="150" t="s">
        <v>144</v>
      </c>
    </row>
    <row r="400" spans="2:65" s="1" customFormat="1" ht="16.5" customHeight="1">
      <c r="B400" s="127"/>
      <c r="C400" s="162" t="s">
        <v>467</v>
      </c>
      <c r="D400" s="162" t="s">
        <v>379</v>
      </c>
      <c r="E400" s="163" t="s">
        <v>468</v>
      </c>
      <c r="F400" s="164" t="s">
        <v>469</v>
      </c>
      <c r="G400" s="165" t="s">
        <v>150</v>
      </c>
      <c r="H400" s="166">
        <v>44.951000000000001</v>
      </c>
      <c r="I400" s="167"/>
      <c r="J400" s="168">
        <f>ROUND(I400*H400,2)</f>
        <v>0</v>
      </c>
      <c r="K400" s="164" t="s">
        <v>395</v>
      </c>
      <c r="L400" s="169"/>
      <c r="M400" s="170" t="s">
        <v>1</v>
      </c>
      <c r="N400" s="171" t="s">
        <v>40</v>
      </c>
      <c r="P400" s="137">
        <f>O400*H400</f>
        <v>0</v>
      </c>
      <c r="Q400" s="137">
        <v>0.13500000000000001</v>
      </c>
      <c r="R400" s="137">
        <f>Q400*H400</f>
        <v>6.0683850000000001</v>
      </c>
      <c r="S400" s="137">
        <v>0</v>
      </c>
      <c r="T400" s="138">
        <f>S400*H400</f>
        <v>0</v>
      </c>
      <c r="AR400" s="139" t="s">
        <v>196</v>
      </c>
      <c r="AT400" s="139" t="s">
        <v>379</v>
      </c>
      <c r="AU400" s="139" t="s">
        <v>85</v>
      </c>
      <c r="AY400" s="16" t="s">
        <v>144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6" t="s">
        <v>83</v>
      </c>
      <c r="BK400" s="140">
        <f>ROUND(I400*H400,2)</f>
        <v>0</v>
      </c>
      <c r="BL400" s="16" t="s">
        <v>151</v>
      </c>
      <c r="BM400" s="139" t="s">
        <v>470</v>
      </c>
    </row>
    <row r="401" spans="2:65" s="12" customFormat="1">
      <c r="B401" s="141"/>
      <c r="D401" s="142" t="s">
        <v>153</v>
      </c>
      <c r="F401" s="144" t="s">
        <v>471</v>
      </c>
      <c r="H401" s="145">
        <v>44.951000000000001</v>
      </c>
      <c r="I401" s="146"/>
      <c r="L401" s="141"/>
      <c r="M401" s="147"/>
      <c r="T401" s="148"/>
      <c r="AT401" s="143" t="s">
        <v>153</v>
      </c>
      <c r="AU401" s="143" t="s">
        <v>85</v>
      </c>
      <c r="AV401" s="12" t="s">
        <v>85</v>
      </c>
      <c r="AW401" s="12" t="s">
        <v>3</v>
      </c>
      <c r="AX401" s="12" t="s">
        <v>83</v>
      </c>
      <c r="AY401" s="143" t="s">
        <v>144</v>
      </c>
    </row>
    <row r="402" spans="2:65" s="1" customFormat="1" ht="24.2" customHeight="1">
      <c r="B402" s="127"/>
      <c r="C402" s="128" t="s">
        <v>472</v>
      </c>
      <c r="D402" s="128" t="s">
        <v>147</v>
      </c>
      <c r="E402" s="129" t="s">
        <v>473</v>
      </c>
      <c r="F402" s="130" t="s">
        <v>474</v>
      </c>
      <c r="G402" s="131" t="s">
        <v>181</v>
      </c>
      <c r="H402" s="132">
        <v>6</v>
      </c>
      <c r="I402" s="133"/>
      <c r="J402" s="134">
        <f>ROUND(I402*H402,2)</f>
        <v>0</v>
      </c>
      <c r="K402" s="130" t="s">
        <v>1</v>
      </c>
      <c r="L402" s="31"/>
      <c r="M402" s="135" t="s">
        <v>1</v>
      </c>
      <c r="N402" s="136" t="s">
        <v>40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151</v>
      </c>
      <c r="AT402" s="139" t="s">
        <v>147</v>
      </c>
      <c r="AU402" s="139" t="s">
        <v>85</v>
      </c>
      <c r="AY402" s="16" t="s">
        <v>144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6" t="s">
        <v>83</v>
      </c>
      <c r="BK402" s="140">
        <f>ROUND(I402*H402,2)</f>
        <v>0</v>
      </c>
      <c r="BL402" s="16" t="s">
        <v>151</v>
      </c>
      <c r="BM402" s="139" t="s">
        <v>475</v>
      </c>
    </row>
    <row r="403" spans="2:65" s="1" customFormat="1" ht="24.2" customHeight="1">
      <c r="B403" s="127"/>
      <c r="C403" s="128" t="s">
        <v>476</v>
      </c>
      <c r="D403" s="128" t="s">
        <v>147</v>
      </c>
      <c r="E403" s="129" t="s">
        <v>477</v>
      </c>
      <c r="F403" s="130" t="s">
        <v>478</v>
      </c>
      <c r="G403" s="131" t="s">
        <v>181</v>
      </c>
      <c r="H403" s="132">
        <v>1</v>
      </c>
      <c r="I403" s="133"/>
      <c r="J403" s="134">
        <f>ROUND(I403*H403,2)</f>
        <v>0</v>
      </c>
      <c r="K403" s="130" t="s">
        <v>1</v>
      </c>
      <c r="L403" s="31"/>
      <c r="M403" s="135" t="s">
        <v>1</v>
      </c>
      <c r="N403" s="136" t="s">
        <v>40</v>
      </c>
      <c r="P403" s="137">
        <f>O403*H403</f>
        <v>0</v>
      </c>
      <c r="Q403" s="137">
        <v>0</v>
      </c>
      <c r="R403" s="137">
        <f>Q403*H403</f>
        <v>0</v>
      </c>
      <c r="S403" s="137">
        <v>0</v>
      </c>
      <c r="T403" s="138">
        <f>S403*H403</f>
        <v>0</v>
      </c>
      <c r="AR403" s="139" t="s">
        <v>151</v>
      </c>
      <c r="AT403" s="139" t="s">
        <v>147</v>
      </c>
      <c r="AU403" s="139" t="s">
        <v>85</v>
      </c>
      <c r="AY403" s="16" t="s">
        <v>144</v>
      </c>
      <c r="BE403" s="140">
        <f>IF(N403="základní",J403,0)</f>
        <v>0</v>
      </c>
      <c r="BF403" s="140">
        <f>IF(N403="snížená",J403,0)</f>
        <v>0</v>
      </c>
      <c r="BG403" s="140">
        <f>IF(N403="zákl. přenesená",J403,0)</f>
        <v>0</v>
      </c>
      <c r="BH403" s="140">
        <f>IF(N403="sníž. přenesená",J403,0)</f>
        <v>0</v>
      </c>
      <c r="BI403" s="140">
        <f>IF(N403="nulová",J403,0)</f>
        <v>0</v>
      </c>
      <c r="BJ403" s="16" t="s">
        <v>83</v>
      </c>
      <c r="BK403" s="140">
        <f>ROUND(I403*H403,2)</f>
        <v>0</v>
      </c>
      <c r="BL403" s="16" t="s">
        <v>151</v>
      </c>
      <c r="BM403" s="139" t="s">
        <v>479</v>
      </c>
    </row>
    <row r="404" spans="2:65" s="1" customFormat="1" ht="16.5" customHeight="1">
      <c r="B404" s="127"/>
      <c r="C404" s="128" t="s">
        <v>480</v>
      </c>
      <c r="D404" s="128" t="s">
        <v>147</v>
      </c>
      <c r="E404" s="129" t="s">
        <v>481</v>
      </c>
      <c r="F404" s="130" t="s">
        <v>482</v>
      </c>
      <c r="G404" s="131" t="s">
        <v>150</v>
      </c>
      <c r="H404" s="132">
        <v>151.55099999999999</v>
      </c>
      <c r="I404" s="133"/>
      <c r="J404" s="134">
        <f>ROUND(I404*H404,2)</f>
        <v>0</v>
      </c>
      <c r="K404" s="130" t="s">
        <v>1</v>
      </c>
      <c r="L404" s="31"/>
      <c r="M404" s="135" t="s">
        <v>1</v>
      </c>
      <c r="N404" s="136" t="s">
        <v>40</v>
      </c>
      <c r="P404" s="137">
        <f>O404*H404</f>
        <v>0</v>
      </c>
      <c r="Q404" s="137">
        <v>0</v>
      </c>
      <c r="R404" s="137">
        <f>Q404*H404</f>
        <v>0</v>
      </c>
      <c r="S404" s="137">
        <v>0</v>
      </c>
      <c r="T404" s="138">
        <f>S404*H404</f>
        <v>0</v>
      </c>
      <c r="AR404" s="139" t="s">
        <v>151</v>
      </c>
      <c r="AT404" s="139" t="s">
        <v>147</v>
      </c>
      <c r="AU404" s="139" t="s">
        <v>85</v>
      </c>
      <c r="AY404" s="16" t="s">
        <v>144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6" t="s">
        <v>83</v>
      </c>
      <c r="BK404" s="140">
        <f>ROUND(I404*H404,2)</f>
        <v>0</v>
      </c>
      <c r="BL404" s="16" t="s">
        <v>151</v>
      </c>
      <c r="BM404" s="139" t="s">
        <v>483</v>
      </c>
    </row>
    <row r="405" spans="2:65" s="14" customFormat="1" ht="22.5">
      <c r="B405" s="156"/>
      <c r="D405" s="142" t="s">
        <v>153</v>
      </c>
      <c r="E405" s="157" t="s">
        <v>1</v>
      </c>
      <c r="F405" s="158" t="s">
        <v>484</v>
      </c>
      <c r="H405" s="157" t="s">
        <v>1</v>
      </c>
      <c r="I405" s="159"/>
      <c r="L405" s="156"/>
      <c r="M405" s="160"/>
      <c r="T405" s="161"/>
      <c r="AT405" s="157" t="s">
        <v>153</v>
      </c>
      <c r="AU405" s="157" t="s">
        <v>85</v>
      </c>
      <c r="AV405" s="14" t="s">
        <v>83</v>
      </c>
      <c r="AW405" s="14" t="s">
        <v>32</v>
      </c>
      <c r="AX405" s="14" t="s">
        <v>75</v>
      </c>
      <c r="AY405" s="157" t="s">
        <v>144</v>
      </c>
    </row>
    <row r="406" spans="2:65" s="12" customFormat="1">
      <c r="B406" s="141"/>
      <c r="D406" s="142" t="s">
        <v>153</v>
      </c>
      <c r="E406" s="143" t="s">
        <v>1</v>
      </c>
      <c r="F406" s="144" t="s">
        <v>485</v>
      </c>
      <c r="H406" s="145">
        <v>151.55099999999999</v>
      </c>
      <c r="I406" s="146"/>
      <c r="L406" s="141"/>
      <c r="M406" s="147"/>
      <c r="T406" s="148"/>
      <c r="AT406" s="143" t="s">
        <v>153</v>
      </c>
      <c r="AU406" s="143" t="s">
        <v>85</v>
      </c>
      <c r="AV406" s="12" t="s">
        <v>85</v>
      </c>
      <c r="AW406" s="12" t="s">
        <v>32</v>
      </c>
      <c r="AX406" s="12" t="s">
        <v>75</v>
      </c>
      <c r="AY406" s="143" t="s">
        <v>144</v>
      </c>
    </row>
    <row r="407" spans="2:65" s="13" customFormat="1">
      <c r="B407" s="149"/>
      <c r="D407" s="142" t="s">
        <v>153</v>
      </c>
      <c r="E407" s="150" t="s">
        <v>1</v>
      </c>
      <c r="F407" s="151" t="s">
        <v>159</v>
      </c>
      <c r="H407" s="152">
        <v>151.55099999999999</v>
      </c>
      <c r="I407" s="153"/>
      <c r="L407" s="149"/>
      <c r="M407" s="154"/>
      <c r="T407" s="155"/>
      <c r="AT407" s="150" t="s">
        <v>153</v>
      </c>
      <c r="AU407" s="150" t="s">
        <v>85</v>
      </c>
      <c r="AV407" s="13" t="s">
        <v>151</v>
      </c>
      <c r="AW407" s="13" t="s">
        <v>32</v>
      </c>
      <c r="AX407" s="13" t="s">
        <v>83</v>
      </c>
      <c r="AY407" s="150" t="s">
        <v>144</v>
      </c>
    </row>
    <row r="408" spans="2:65" s="11" customFormat="1" ht="22.9" customHeight="1">
      <c r="B408" s="115"/>
      <c r="D408" s="116" t="s">
        <v>74</v>
      </c>
      <c r="E408" s="125" t="s">
        <v>203</v>
      </c>
      <c r="F408" s="125" t="s">
        <v>486</v>
      </c>
      <c r="I408" s="118"/>
      <c r="J408" s="126">
        <f>BK408</f>
        <v>0</v>
      </c>
      <c r="L408" s="115"/>
      <c r="M408" s="120"/>
      <c r="P408" s="121">
        <f>SUM(P409:P531)</f>
        <v>0</v>
      </c>
      <c r="R408" s="121">
        <f>SUM(R409:R531)</f>
        <v>0.44451719474999996</v>
      </c>
      <c r="T408" s="122">
        <f>SUM(T409:T531)</f>
        <v>97.882648000000003</v>
      </c>
      <c r="AR408" s="116" t="s">
        <v>83</v>
      </c>
      <c r="AT408" s="123" t="s">
        <v>74</v>
      </c>
      <c r="AU408" s="123" t="s">
        <v>83</v>
      </c>
      <c r="AY408" s="116" t="s">
        <v>144</v>
      </c>
      <c r="BK408" s="124">
        <f>SUM(BK409:BK531)</f>
        <v>0</v>
      </c>
    </row>
    <row r="409" spans="2:65" s="1" customFormat="1" ht="33" customHeight="1">
      <c r="B409" s="127"/>
      <c r="C409" s="128" t="s">
        <v>487</v>
      </c>
      <c r="D409" s="128" t="s">
        <v>147</v>
      </c>
      <c r="E409" s="129" t="s">
        <v>488</v>
      </c>
      <c r="F409" s="130" t="s">
        <v>489</v>
      </c>
      <c r="G409" s="131" t="s">
        <v>150</v>
      </c>
      <c r="H409" s="132">
        <v>501.5</v>
      </c>
      <c r="I409" s="133"/>
      <c r="J409" s="134">
        <f>ROUND(I409*H409,2)</f>
        <v>0</v>
      </c>
      <c r="K409" s="130" t="s">
        <v>395</v>
      </c>
      <c r="L409" s="31"/>
      <c r="M409" s="135" t="s">
        <v>1</v>
      </c>
      <c r="N409" s="136" t="s">
        <v>40</v>
      </c>
      <c r="P409" s="137">
        <f>O409*H409</f>
        <v>0</v>
      </c>
      <c r="Q409" s="137">
        <v>0</v>
      </c>
      <c r="R409" s="137">
        <f>Q409*H409</f>
        <v>0</v>
      </c>
      <c r="S409" s="137">
        <v>0</v>
      </c>
      <c r="T409" s="138">
        <f>S409*H409</f>
        <v>0</v>
      </c>
      <c r="AR409" s="139" t="s">
        <v>151</v>
      </c>
      <c r="AT409" s="139" t="s">
        <v>147</v>
      </c>
      <c r="AU409" s="139" t="s">
        <v>85</v>
      </c>
      <c r="AY409" s="16" t="s">
        <v>144</v>
      </c>
      <c r="BE409" s="140">
        <f>IF(N409="základní",J409,0)</f>
        <v>0</v>
      </c>
      <c r="BF409" s="140">
        <f>IF(N409="snížená",J409,0)</f>
        <v>0</v>
      </c>
      <c r="BG409" s="140">
        <f>IF(N409="zákl. přenesená",J409,0)</f>
        <v>0</v>
      </c>
      <c r="BH409" s="140">
        <f>IF(N409="sníž. přenesená",J409,0)</f>
        <v>0</v>
      </c>
      <c r="BI409" s="140">
        <f>IF(N409="nulová",J409,0)</f>
        <v>0</v>
      </c>
      <c r="BJ409" s="16" t="s">
        <v>83</v>
      </c>
      <c r="BK409" s="140">
        <f>ROUND(I409*H409,2)</f>
        <v>0</v>
      </c>
      <c r="BL409" s="16" t="s">
        <v>151</v>
      </c>
      <c r="BM409" s="139" t="s">
        <v>490</v>
      </c>
    </row>
    <row r="410" spans="2:65" s="14" customFormat="1">
      <c r="B410" s="156"/>
      <c r="D410" s="142" t="s">
        <v>153</v>
      </c>
      <c r="E410" s="157" t="s">
        <v>1</v>
      </c>
      <c r="F410" s="158" t="s">
        <v>491</v>
      </c>
      <c r="H410" s="157" t="s">
        <v>1</v>
      </c>
      <c r="I410" s="159"/>
      <c r="L410" s="156"/>
      <c r="M410" s="160"/>
      <c r="T410" s="161"/>
      <c r="AT410" s="157" t="s">
        <v>153</v>
      </c>
      <c r="AU410" s="157" t="s">
        <v>85</v>
      </c>
      <c r="AV410" s="14" t="s">
        <v>83</v>
      </c>
      <c r="AW410" s="14" t="s">
        <v>32</v>
      </c>
      <c r="AX410" s="14" t="s">
        <v>75</v>
      </c>
      <c r="AY410" s="157" t="s">
        <v>144</v>
      </c>
    </row>
    <row r="411" spans="2:65" s="12" customFormat="1">
      <c r="B411" s="141"/>
      <c r="D411" s="142" t="s">
        <v>153</v>
      </c>
      <c r="E411" s="143" t="s">
        <v>1</v>
      </c>
      <c r="F411" s="144" t="s">
        <v>492</v>
      </c>
      <c r="H411" s="145">
        <v>501.5</v>
      </c>
      <c r="I411" s="146"/>
      <c r="L411" s="141"/>
      <c r="M411" s="147"/>
      <c r="T411" s="148"/>
      <c r="AT411" s="143" t="s">
        <v>153</v>
      </c>
      <c r="AU411" s="143" t="s">
        <v>85</v>
      </c>
      <c r="AV411" s="12" t="s">
        <v>85</v>
      </c>
      <c r="AW411" s="12" t="s">
        <v>32</v>
      </c>
      <c r="AX411" s="12" t="s">
        <v>75</v>
      </c>
      <c r="AY411" s="143" t="s">
        <v>144</v>
      </c>
    </row>
    <row r="412" spans="2:65" s="13" customFormat="1">
      <c r="B412" s="149"/>
      <c r="D412" s="142" t="s">
        <v>153</v>
      </c>
      <c r="E412" s="150" t="s">
        <v>1</v>
      </c>
      <c r="F412" s="151" t="s">
        <v>159</v>
      </c>
      <c r="H412" s="152">
        <v>501.5</v>
      </c>
      <c r="I412" s="153"/>
      <c r="L412" s="149"/>
      <c r="M412" s="154"/>
      <c r="T412" s="155"/>
      <c r="AT412" s="150" t="s">
        <v>153</v>
      </c>
      <c r="AU412" s="150" t="s">
        <v>85</v>
      </c>
      <c r="AV412" s="13" t="s">
        <v>151</v>
      </c>
      <c r="AW412" s="13" t="s">
        <v>32</v>
      </c>
      <c r="AX412" s="13" t="s">
        <v>83</v>
      </c>
      <c r="AY412" s="150" t="s">
        <v>144</v>
      </c>
    </row>
    <row r="413" spans="2:65" s="1" customFormat="1" ht="33" customHeight="1">
      <c r="B413" s="127"/>
      <c r="C413" s="128" t="s">
        <v>493</v>
      </c>
      <c r="D413" s="128" t="s">
        <v>147</v>
      </c>
      <c r="E413" s="129" t="s">
        <v>494</v>
      </c>
      <c r="F413" s="130" t="s">
        <v>495</v>
      </c>
      <c r="G413" s="131" t="s">
        <v>150</v>
      </c>
      <c r="H413" s="132">
        <v>30090</v>
      </c>
      <c r="I413" s="133"/>
      <c r="J413" s="134">
        <f>ROUND(I413*H413,2)</f>
        <v>0</v>
      </c>
      <c r="K413" s="130" t="s">
        <v>395</v>
      </c>
      <c r="L413" s="31"/>
      <c r="M413" s="135" t="s">
        <v>1</v>
      </c>
      <c r="N413" s="136" t="s">
        <v>40</v>
      </c>
      <c r="P413" s="137">
        <f>O413*H413</f>
        <v>0</v>
      </c>
      <c r="Q413" s="137">
        <v>0</v>
      </c>
      <c r="R413" s="137">
        <f>Q413*H413</f>
        <v>0</v>
      </c>
      <c r="S413" s="137">
        <v>0</v>
      </c>
      <c r="T413" s="138">
        <f>S413*H413</f>
        <v>0</v>
      </c>
      <c r="AR413" s="139" t="s">
        <v>151</v>
      </c>
      <c r="AT413" s="139" t="s">
        <v>147</v>
      </c>
      <c r="AU413" s="139" t="s">
        <v>85</v>
      </c>
      <c r="AY413" s="16" t="s">
        <v>144</v>
      </c>
      <c r="BE413" s="140">
        <f>IF(N413="základní",J413,0)</f>
        <v>0</v>
      </c>
      <c r="BF413" s="140">
        <f>IF(N413="snížená",J413,0)</f>
        <v>0</v>
      </c>
      <c r="BG413" s="140">
        <f>IF(N413="zákl. přenesená",J413,0)</f>
        <v>0</v>
      </c>
      <c r="BH413" s="140">
        <f>IF(N413="sníž. přenesená",J413,0)</f>
        <v>0</v>
      </c>
      <c r="BI413" s="140">
        <f>IF(N413="nulová",J413,0)</f>
        <v>0</v>
      </c>
      <c r="BJ413" s="16" t="s">
        <v>83</v>
      </c>
      <c r="BK413" s="140">
        <f>ROUND(I413*H413,2)</f>
        <v>0</v>
      </c>
      <c r="BL413" s="16" t="s">
        <v>151</v>
      </c>
      <c r="BM413" s="139" t="s">
        <v>496</v>
      </c>
    </row>
    <row r="414" spans="2:65" s="14" customFormat="1">
      <c r="B414" s="156"/>
      <c r="D414" s="142" t="s">
        <v>153</v>
      </c>
      <c r="E414" s="157" t="s">
        <v>1</v>
      </c>
      <c r="F414" s="158" t="s">
        <v>497</v>
      </c>
      <c r="H414" s="157" t="s">
        <v>1</v>
      </c>
      <c r="I414" s="159"/>
      <c r="L414" s="156"/>
      <c r="M414" s="160"/>
      <c r="T414" s="161"/>
      <c r="AT414" s="157" t="s">
        <v>153</v>
      </c>
      <c r="AU414" s="157" t="s">
        <v>85</v>
      </c>
      <c r="AV414" s="14" t="s">
        <v>83</v>
      </c>
      <c r="AW414" s="14" t="s">
        <v>32</v>
      </c>
      <c r="AX414" s="14" t="s">
        <v>75</v>
      </c>
      <c r="AY414" s="157" t="s">
        <v>144</v>
      </c>
    </row>
    <row r="415" spans="2:65" s="14" customFormat="1" ht="22.5">
      <c r="B415" s="156"/>
      <c r="D415" s="142" t="s">
        <v>153</v>
      </c>
      <c r="E415" s="157" t="s">
        <v>1</v>
      </c>
      <c r="F415" s="158" t="s">
        <v>498</v>
      </c>
      <c r="H415" s="157" t="s">
        <v>1</v>
      </c>
      <c r="I415" s="159"/>
      <c r="L415" s="156"/>
      <c r="M415" s="160"/>
      <c r="T415" s="161"/>
      <c r="AT415" s="157" t="s">
        <v>153</v>
      </c>
      <c r="AU415" s="157" t="s">
        <v>85</v>
      </c>
      <c r="AV415" s="14" t="s">
        <v>83</v>
      </c>
      <c r="AW415" s="14" t="s">
        <v>32</v>
      </c>
      <c r="AX415" s="14" t="s">
        <v>75</v>
      </c>
      <c r="AY415" s="157" t="s">
        <v>144</v>
      </c>
    </row>
    <row r="416" spans="2:65" s="12" customFormat="1">
      <c r="B416" s="141"/>
      <c r="D416" s="142" t="s">
        <v>153</v>
      </c>
      <c r="E416" s="143" t="s">
        <v>1</v>
      </c>
      <c r="F416" s="144" t="s">
        <v>499</v>
      </c>
      <c r="H416" s="145">
        <v>30090</v>
      </c>
      <c r="I416" s="146"/>
      <c r="L416" s="141"/>
      <c r="M416" s="147"/>
      <c r="T416" s="148"/>
      <c r="AT416" s="143" t="s">
        <v>153</v>
      </c>
      <c r="AU416" s="143" t="s">
        <v>85</v>
      </c>
      <c r="AV416" s="12" t="s">
        <v>85</v>
      </c>
      <c r="AW416" s="12" t="s">
        <v>32</v>
      </c>
      <c r="AX416" s="12" t="s">
        <v>75</v>
      </c>
      <c r="AY416" s="143" t="s">
        <v>144</v>
      </c>
    </row>
    <row r="417" spans="2:65" s="13" customFormat="1">
      <c r="B417" s="149"/>
      <c r="D417" s="142" t="s">
        <v>153</v>
      </c>
      <c r="E417" s="150" t="s">
        <v>1</v>
      </c>
      <c r="F417" s="151" t="s">
        <v>159</v>
      </c>
      <c r="H417" s="152">
        <v>30090</v>
      </c>
      <c r="I417" s="153"/>
      <c r="L417" s="149"/>
      <c r="M417" s="154"/>
      <c r="T417" s="155"/>
      <c r="AT417" s="150" t="s">
        <v>153</v>
      </c>
      <c r="AU417" s="150" t="s">
        <v>85</v>
      </c>
      <c r="AV417" s="13" t="s">
        <v>151</v>
      </c>
      <c r="AW417" s="13" t="s">
        <v>32</v>
      </c>
      <c r="AX417" s="13" t="s">
        <v>83</v>
      </c>
      <c r="AY417" s="150" t="s">
        <v>144</v>
      </c>
    </row>
    <row r="418" spans="2:65" s="1" customFormat="1" ht="33" customHeight="1">
      <c r="B418" s="127"/>
      <c r="C418" s="128" t="s">
        <v>500</v>
      </c>
      <c r="D418" s="128" t="s">
        <v>147</v>
      </c>
      <c r="E418" s="129" t="s">
        <v>501</v>
      </c>
      <c r="F418" s="130" t="s">
        <v>502</v>
      </c>
      <c r="G418" s="131" t="s">
        <v>150</v>
      </c>
      <c r="H418" s="132">
        <v>501.5</v>
      </c>
      <c r="I418" s="133"/>
      <c r="J418" s="134">
        <f>ROUND(I418*H418,2)</f>
        <v>0</v>
      </c>
      <c r="K418" s="130" t="s">
        <v>395</v>
      </c>
      <c r="L418" s="31"/>
      <c r="M418" s="135" t="s">
        <v>1</v>
      </c>
      <c r="N418" s="136" t="s">
        <v>40</v>
      </c>
      <c r="P418" s="137">
        <f>O418*H418</f>
        <v>0</v>
      </c>
      <c r="Q418" s="137">
        <v>0</v>
      </c>
      <c r="R418" s="137">
        <f>Q418*H418</f>
        <v>0</v>
      </c>
      <c r="S418" s="137">
        <v>0</v>
      </c>
      <c r="T418" s="138">
        <f>S418*H418</f>
        <v>0</v>
      </c>
      <c r="AR418" s="139" t="s">
        <v>151</v>
      </c>
      <c r="AT418" s="139" t="s">
        <v>147</v>
      </c>
      <c r="AU418" s="139" t="s">
        <v>85</v>
      </c>
      <c r="AY418" s="16" t="s">
        <v>144</v>
      </c>
      <c r="BE418" s="140">
        <f>IF(N418="základní",J418,0)</f>
        <v>0</v>
      </c>
      <c r="BF418" s="140">
        <f>IF(N418="snížená",J418,0)</f>
        <v>0</v>
      </c>
      <c r="BG418" s="140">
        <f>IF(N418="zákl. přenesená",J418,0)</f>
        <v>0</v>
      </c>
      <c r="BH418" s="140">
        <f>IF(N418="sníž. přenesená",J418,0)</f>
        <v>0</v>
      </c>
      <c r="BI418" s="140">
        <f>IF(N418="nulová",J418,0)</f>
        <v>0</v>
      </c>
      <c r="BJ418" s="16" t="s">
        <v>83</v>
      </c>
      <c r="BK418" s="140">
        <f>ROUND(I418*H418,2)</f>
        <v>0</v>
      </c>
      <c r="BL418" s="16" t="s">
        <v>151</v>
      </c>
      <c r="BM418" s="139" t="s">
        <v>503</v>
      </c>
    </row>
    <row r="419" spans="2:65" s="1" customFormat="1" ht="33" customHeight="1">
      <c r="B419" s="127"/>
      <c r="C419" s="128" t="s">
        <v>504</v>
      </c>
      <c r="D419" s="128" t="s">
        <v>147</v>
      </c>
      <c r="E419" s="129" t="s">
        <v>505</v>
      </c>
      <c r="F419" s="130" t="s">
        <v>506</v>
      </c>
      <c r="G419" s="131" t="s">
        <v>150</v>
      </c>
      <c r="H419" s="132">
        <v>182.5</v>
      </c>
      <c r="I419" s="133"/>
      <c r="J419" s="134">
        <f>ROUND(I419*H419,2)</f>
        <v>0</v>
      </c>
      <c r="K419" s="130" t="s">
        <v>395</v>
      </c>
      <c r="L419" s="31"/>
      <c r="M419" s="135" t="s">
        <v>1</v>
      </c>
      <c r="N419" s="136" t="s">
        <v>40</v>
      </c>
      <c r="P419" s="137">
        <f>O419*H419</f>
        <v>0</v>
      </c>
      <c r="Q419" s="137">
        <v>1.2999999999999999E-4</v>
      </c>
      <c r="R419" s="137">
        <f>Q419*H419</f>
        <v>2.3725E-2</v>
      </c>
      <c r="S419" s="137">
        <v>0</v>
      </c>
      <c r="T419" s="138">
        <f>S419*H419</f>
        <v>0</v>
      </c>
      <c r="AR419" s="139" t="s">
        <v>151</v>
      </c>
      <c r="AT419" s="139" t="s">
        <v>147</v>
      </c>
      <c r="AU419" s="139" t="s">
        <v>85</v>
      </c>
      <c r="AY419" s="16" t="s">
        <v>144</v>
      </c>
      <c r="BE419" s="140">
        <f>IF(N419="základní",J419,0)</f>
        <v>0</v>
      </c>
      <c r="BF419" s="140">
        <f>IF(N419="snížená",J419,0)</f>
        <v>0</v>
      </c>
      <c r="BG419" s="140">
        <f>IF(N419="zákl. přenesená",J419,0)</f>
        <v>0</v>
      </c>
      <c r="BH419" s="140">
        <f>IF(N419="sníž. přenesená",J419,0)</f>
        <v>0</v>
      </c>
      <c r="BI419" s="140">
        <f>IF(N419="nulová",J419,0)</f>
        <v>0</v>
      </c>
      <c r="BJ419" s="16" t="s">
        <v>83</v>
      </c>
      <c r="BK419" s="140">
        <f>ROUND(I419*H419,2)</f>
        <v>0</v>
      </c>
      <c r="BL419" s="16" t="s">
        <v>151</v>
      </c>
      <c r="BM419" s="139" t="s">
        <v>507</v>
      </c>
    </row>
    <row r="420" spans="2:65" s="14" customFormat="1">
      <c r="B420" s="156"/>
      <c r="D420" s="142" t="s">
        <v>153</v>
      </c>
      <c r="E420" s="157" t="s">
        <v>1</v>
      </c>
      <c r="F420" s="158" t="s">
        <v>508</v>
      </c>
      <c r="H420" s="157" t="s">
        <v>1</v>
      </c>
      <c r="I420" s="159"/>
      <c r="L420" s="156"/>
      <c r="M420" s="160"/>
      <c r="T420" s="161"/>
      <c r="AT420" s="157" t="s">
        <v>153</v>
      </c>
      <c r="AU420" s="157" t="s">
        <v>85</v>
      </c>
      <c r="AV420" s="14" t="s">
        <v>83</v>
      </c>
      <c r="AW420" s="14" t="s">
        <v>32</v>
      </c>
      <c r="AX420" s="14" t="s">
        <v>75</v>
      </c>
      <c r="AY420" s="157" t="s">
        <v>144</v>
      </c>
    </row>
    <row r="421" spans="2:65" s="12" customFormat="1">
      <c r="B421" s="141"/>
      <c r="D421" s="142" t="s">
        <v>153</v>
      </c>
      <c r="E421" s="143" t="s">
        <v>1</v>
      </c>
      <c r="F421" s="144" t="s">
        <v>509</v>
      </c>
      <c r="H421" s="145">
        <v>182.5</v>
      </c>
      <c r="I421" s="146"/>
      <c r="L421" s="141"/>
      <c r="M421" s="147"/>
      <c r="T421" s="148"/>
      <c r="AT421" s="143" t="s">
        <v>153</v>
      </c>
      <c r="AU421" s="143" t="s">
        <v>85</v>
      </c>
      <c r="AV421" s="12" t="s">
        <v>85</v>
      </c>
      <c r="AW421" s="12" t="s">
        <v>32</v>
      </c>
      <c r="AX421" s="12" t="s">
        <v>75</v>
      </c>
      <c r="AY421" s="143" t="s">
        <v>144</v>
      </c>
    </row>
    <row r="422" spans="2:65" s="13" customFormat="1">
      <c r="B422" s="149"/>
      <c r="D422" s="142" t="s">
        <v>153</v>
      </c>
      <c r="E422" s="150" t="s">
        <v>1</v>
      </c>
      <c r="F422" s="151" t="s">
        <v>159</v>
      </c>
      <c r="H422" s="152">
        <v>182.5</v>
      </c>
      <c r="I422" s="153"/>
      <c r="L422" s="149"/>
      <c r="M422" s="154"/>
      <c r="T422" s="155"/>
      <c r="AT422" s="150" t="s">
        <v>153</v>
      </c>
      <c r="AU422" s="150" t="s">
        <v>85</v>
      </c>
      <c r="AV422" s="13" t="s">
        <v>151</v>
      </c>
      <c r="AW422" s="13" t="s">
        <v>32</v>
      </c>
      <c r="AX422" s="13" t="s">
        <v>83</v>
      </c>
      <c r="AY422" s="150" t="s">
        <v>144</v>
      </c>
    </row>
    <row r="423" spans="2:65" s="1" customFormat="1" ht="24.2" customHeight="1">
      <c r="B423" s="127"/>
      <c r="C423" s="128" t="s">
        <v>510</v>
      </c>
      <c r="D423" s="128" t="s">
        <v>147</v>
      </c>
      <c r="E423" s="129" t="s">
        <v>511</v>
      </c>
      <c r="F423" s="130" t="s">
        <v>512</v>
      </c>
      <c r="G423" s="131" t="s">
        <v>150</v>
      </c>
      <c r="H423" s="132">
        <v>182.5</v>
      </c>
      <c r="I423" s="133"/>
      <c r="J423" s="134">
        <f>ROUND(I423*H423,2)</f>
        <v>0</v>
      </c>
      <c r="K423" s="130" t="s">
        <v>395</v>
      </c>
      <c r="L423" s="31"/>
      <c r="M423" s="135" t="s">
        <v>1</v>
      </c>
      <c r="N423" s="136" t="s">
        <v>40</v>
      </c>
      <c r="P423" s="137">
        <f>O423*H423</f>
        <v>0</v>
      </c>
      <c r="Q423" s="137">
        <v>3.4999999999999997E-5</v>
      </c>
      <c r="R423" s="137">
        <f>Q423*H423</f>
        <v>6.3874999999999991E-3</v>
      </c>
      <c r="S423" s="137">
        <v>0</v>
      </c>
      <c r="T423" s="138">
        <f>S423*H423</f>
        <v>0</v>
      </c>
      <c r="AR423" s="139" t="s">
        <v>151</v>
      </c>
      <c r="AT423" s="139" t="s">
        <v>147</v>
      </c>
      <c r="AU423" s="139" t="s">
        <v>85</v>
      </c>
      <c r="AY423" s="16" t="s">
        <v>144</v>
      </c>
      <c r="BE423" s="140">
        <f>IF(N423="základní",J423,0)</f>
        <v>0</v>
      </c>
      <c r="BF423" s="140">
        <f>IF(N423="snížená",J423,0)</f>
        <v>0</v>
      </c>
      <c r="BG423" s="140">
        <f>IF(N423="zákl. přenesená",J423,0)</f>
        <v>0</v>
      </c>
      <c r="BH423" s="140">
        <f>IF(N423="sníž. přenesená",J423,0)</f>
        <v>0</v>
      </c>
      <c r="BI423" s="140">
        <f>IF(N423="nulová",J423,0)</f>
        <v>0</v>
      </c>
      <c r="BJ423" s="16" t="s">
        <v>83</v>
      </c>
      <c r="BK423" s="140">
        <f>ROUND(I423*H423,2)</f>
        <v>0</v>
      </c>
      <c r="BL423" s="16" t="s">
        <v>151</v>
      </c>
      <c r="BM423" s="139" t="s">
        <v>513</v>
      </c>
    </row>
    <row r="424" spans="2:65" s="14" customFormat="1">
      <c r="B424" s="156"/>
      <c r="D424" s="142" t="s">
        <v>153</v>
      </c>
      <c r="E424" s="157" t="s">
        <v>1</v>
      </c>
      <c r="F424" s="158" t="s">
        <v>514</v>
      </c>
      <c r="H424" s="157" t="s">
        <v>1</v>
      </c>
      <c r="I424" s="159"/>
      <c r="L424" s="156"/>
      <c r="M424" s="160"/>
      <c r="T424" s="161"/>
      <c r="AT424" s="157" t="s">
        <v>153</v>
      </c>
      <c r="AU424" s="157" t="s">
        <v>85</v>
      </c>
      <c r="AV424" s="14" t="s">
        <v>83</v>
      </c>
      <c r="AW424" s="14" t="s">
        <v>32</v>
      </c>
      <c r="AX424" s="14" t="s">
        <v>75</v>
      </c>
      <c r="AY424" s="157" t="s">
        <v>144</v>
      </c>
    </row>
    <row r="425" spans="2:65" s="12" customFormat="1">
      <c r="B425" s="141"/>
      <c r="D425" s="142" t="s">
        <v>153</v>
      </c>
      <c r="E425" s="143" t="s">
        <v>1</v>
      </c>
      <c r="F425" s="144" t="s">
        <v>509</v>
      </c>
      <c r="H425" s="145">
        <v>182.5</v>
      </c>
      <c r="I425" s="146"/>
      <c r="L425" s="141"/>
      <c r="M425" s="147"/>
      <c r="T425" s="148"/>
      <c r="AT425" s="143" t="s">
        <v>153</v>
      </c>
      <c r="AU425" s="143" t="s">
        <v>85</v>
      </c>
      <c r="AV425" s="12" t="s">
        <v>85</v>
      </c>
      <c r="AW425" s="12" t="s">
        <v>32</v>
      </c>
      <c r="AX425" s="12" t="s">
        <v>75</v>
      </c>
      <c r="AY425" s="143" t="s">
        <v>144</v>
      </c>
    </row>
    <row r="426" spans="2:65" s="13" customFormat="1">
      <c r="B426" s="149"/>
      <c r="D426" s="142" t="s">
        <v>153</v>
      </c>
      <c r="E426" s="150" t="s">
        <v>1</v>
      </c>
      <c r="F426" s="151" t="s">
        <v>159</v>
      </c>
      <c r="H426" s="152">
        <v>182.5</v>
      </c>
      <c r="I426" s="153"/>
      <c r="L426" s="149"/>
      <c r="M426" s="154"/>
      <c r="T426" s="155"/>
      <c r="AT426" s="150" t="s">
        <v>153</v>
      </c>
      <c r="AU426" s="150" t="s">
        <v>85</v>
      </c>
      <c r="AV426" s="13" t="s">
        <v>151</v>
      </c>
      <c r="AW426" s="13" t="s">
        <v>32</v>
      </c>
      <c r="AX426" s="13" t="s">
        <v>83</v>
      </c>
      <c r="AY426" s="150" t="s">
        <v>144</v>
      </c>
    </row>
    <row r="427" spans="2:65" s="1" customFormat="1" ht="21.75" customHeight="1">
      <c r="B427" s="127"/>
      <c r="C427" s="128" t="s">
        <v>515</v>
      </c>
      <c r="D427" s="128" t="s">
        <v>147</v>
      </c>
      <c r="E427" s="129" t="s">
        <v>516</v>
      </c>
      <c r="F427" s="130" t="s">
        <v>517</v>
      </c>
      <c r="G427" s="131" t="s">
        <v>150</v>
      </c>
      <c r="H427" s="132">
        <v>18.46</v>
      </c>
      <c r="I427" s="133"/>
      <c r="J427" s="134">
        <f>ROUND(I427*H427,2)</f>
        <v>0</v>
      </c>
      <c r="K427" s="130" t="s">
        <v>395</v>
      </c>
      <c r="L427" s="31"/>
      <c r="M427" s="135" t="s">
        <v>1</v>
      </c>
      <c r="N427" s="136" t="s">
        <v>40</v>
      </c>
      <c r="P427" s="137">
        <f>O427*H427</f>
        <v>0</v>
      </c>
      <c r="Q427" s="137">
        <v>0</v>
      </c>
      <c r="R427" s="137">
        <f>Q427*H427</f>
        <v>0</v>
      </c>
      <c r="S427" s="137">
        <v>0.18099999999999999</v>
      </c>
      <c r="T427" s="138">
        <f>S427*H427</f>
        <v>3.3412600000000001</v>
      </c>
      <c r="AR427" s="139" t="s">
        <v>151</v>
      </c>
      <c r="AT427" s="139" t="s">
        <v>147</v>
      </c>
      <c r="AU427" s="139" t="s">
        <v>85</v>
      </c>
      <c r="AY427" s="16" t="s">
        <v>144</v>
      </c>
      <c r="BE427" s="140">
        <f>IF(N427="základní",J427,0)</f>
        <v>0</v>
      </c>
      <c r="BF427" s="140">
        <f>IF(N427="snížená",J427,0)</f>
        <v>0</v>
      </c>
      <c r="BG427" s="140">
        <f>IF(N427="zákl. přenesená",J427,0)</f>
        <v>0</v>
      </c>
      <c r="BH427" s="140">
        <f>IF(N427="sníž. přenesená",J427,0)</f>
        <v>0</v>
      </c>
      <c r="BI427" s="140">
        <f>IF(N427="nulová",J427,0)</f>
        <v>0</v>
      </c>
      <c r="BJ427" s="16" t="s">
        <v>83</v>
      </c>
      <c r="BK427" s="140">
        <f>ROUND(I427*H427,2)</f>
        <v>0</v>
      </c>
      <c r="BL427" s="16" t="s">
        <v>151</v>
      </c>
      <c r="BM427" s="139" t="s">
        <v>518</v>
      </c>
    </row>
    <row r="428" spans="2:65" s="14" customFormat="1">
      <c r="B428" s="156"/>
      <c r="D428" s="142" t="s">
        <v>153</v>
      </c>
      <c r="E428" s="157" t="s">
        <v>1</v>
      </c>
      <c r="F428" s="158" t="s">
        <v>519</v>
      </c>
      <c r="H428" s="157" t="s">
        <v>1</v>
      </c>
      <c r="I428" s="159"/>
      <c r="L428" s="156"/>
      <c r="M428" s="160"/>
      <c r="T428" s="161"/>
      <c r="AT428" s="157" t="s">
        <v>153</v>
      </c>
      <c r="AU428" s="157" t="s">
        <v>85</v>
      </c>
      <c r="AV428" s="14" t="s">
        <v>83</v>
      </c>
      <c r="AW428" s="14" t="s">
        <v>32</v>
      </c>
      <c r="AX428" s="14" t="s">
        <v>75</v>
      </c>
      <c r="AY428" s="157" t="s">
        <v>144</v>
      </c>
    </row>
    <row r="429" spans="2:65" s="12" customFormat="1">
      <c r="B429" s="141"/>
      <c r="D429" s="142" t="s">
        <v>153</v>
      </c>
      <c r="E429" s="143" t="s">
        <v>1</v>
      </c>
      <c r="F429" s="144" t="s">
        <v>520</v>
      </c>
      <c r="H429" s="145">
        <v>7.26</v>
      </c>
      <c r="I429" s="146"/>
      <c r="L429" s="141"/>
      <c r="M429" s="147"/>
      <c r="T429" s="148"/>
      <c r="AT429" s="143" t="s">
        <v>153</v>
      </c>
      <c r="AU429" s="143" t="s">
        <v>85</v>
      </c>
      <c r="AV429" s="12" t="s">
        <v>85</v>
      </c>
      <c r="AW429" s="12" t="s">
        <v>32</v>
      </c>
      <c r="AX429" s="12" t="s">
        <v>75</v>
      </c>
      <c r="AY429" s="143" t="s">
        <v>144</v>
      </c>
    </row>
    <row r="430" spans="2:65" s="12" customFormat="1">
      <c r="B430" s="141"/>
      <c r="D430" s="142" t="s">
        <v>153</v>
      </c>
      <c r="E430" s="143" t="s">
        <v>1</v>
      </c>
      <c r="F430" s="144" t="s">
        <v>521</v>
      </c>
      <c r="H430" s="145">
        <v>11.2</v>
      </c>
      <c r="I430" s="146"/>
      <c r="L430" s="141"/>
      <c r="M430" s="147"/>
      <c r="T430" s="148"/>
      <c r="AT430" s="143" t="s">
        <v>153</v>
      </c>
      <c r="AU430" s="143" t="s">
        <v>85</v>
      </c>
      <c r="AV430" s="12" t="s">
        <v>85</v>
      </c>
      <c r="AW430" s="12" t="s">
        <v>32</v>
      </c>
      <c r="AX430" s="12" t="s">
        <v>75</v>
      </c>
      <c r="AY430" s="143" t="s">
        <v>144</v>
      </c>
    </row>
    <row r="431" spans="2:65" s="13" customFormat="1">
      <c r="B431" s="149"/>
      <c r="D431" s="142" t="s">
        <v>153</v>
      </c>
      <c r="E431" s="150" t="s">
        <v>1</v>
      </c>
      <c r="F431" s="151" t="s">
        <v>159</v>
      </c>
      <c r="H431" s="152">
        <v>18.46</v>
      </c>
      <c r="I431" s="153"/>
      <c r="L431" s="149"/>
      <c r="M431" s="154"/>
      <c r="T431" s="155"/>
      <c r="AT431" s="150" t="s">
        <v>153</v>
      </c>
      <c r="AU431" s="150" t="s">
        <v>85</v>
      </c>
      <c r="AV431" s="13" t="s">
        <v>151</v>
      </c>
      <c r="AW431" s="13" t="s">
        <v>32</v>
      </c>
      <c r="AX431" s="13" t="s">
        <v>83</v>
      </c>
      <c r="AY431" s="150" t="s">
        <v>144</v>
      </c>
    </row>
    <row r="432" spans="2:65" s="1" customFormat="1" ht="24.2" customHeight="1">
      <c r="B432" s="127"/>
      <c r="C432" s="128" t="s">
        <v>522</v>
      </c>
      <c r="D432" s="128" t="s">
        <v>147</v>
      </c>
      <c r="E432" s="129" t="s">
        <v>523</v>
      </c>
      <c r="F432" s="130" t="s">
        <v>524</v>
      </c>
      <c r="G432" s="131" t="s">
        <v>162</v>
      </c>
      <c r="H432" s="132">
        <v>1.881</v>
      </c>
      <c r="I432" s="133"/>
      <c r="J432" s="134">
        <f>ROUND(I432*H432,2)</f>
        <v>0</v>
      </c>
      <c r="K432" s="130" t="s">
        <v>395</v>
      </c>
      <c r="L432" s="31"/>
      <c r="M432" s="135" t="s">
        <v>1</v>
      </c>
      <c r="N432" s="136" t="s">
        <v>40</v>
      </c>
      <c r="P432" s="137">
        <f>O432*H432</f>
        <v>0</v>
      </c>
      <c r="Q432" s="137">
        <v>0</v>
      </c>
      <c r="R432" s="137">
        <f>Q432*H432</f>
        <v>0</v>
      </c>
      <c r="S432" s="137">
        <v>1.8</v>
      </c>
      <c r="T432" s="138">
        <f>S432*H432</f>
        <v>3.3858000000000001</v>
      </c>
      <c r="AR432" s="139" t="s">
        <v>151</v>
      </c>
      <c r="AT432" s="139" t="s">
        <v>147</v>
      </c>
      <c r="AU432" s="139" t="s">
        <v>85</v>
      </c>
      <c r="AY432" s="16" t="s">
        <v>144</v>
      </c>
      <c r="BE432" s="140">
        <f>IF(N432="základní",J432,0)</f>
        <v>0</v>
      </c>
      <c r="BF432" s="140">
        <f>IF(N432="snížená",J432,0)</f>
        <v>0</v>
      </c>
      <c r="BG432" s="140">
        <f>IF(N432="zákl. přenesená",J432,0)</f>
        <v>0</v>
      </c>
      <c r="BH432" s="140">
        <f>IF(N432="sníž. přenesená",J432,0)</f>
        <v>0</v>
      </c>
      <c r="BI432" s="140">
        <f>IF(N432="nulová",J432,0)</f>
        <v>0</v>
      </c>
      <c r="BJ432" s="16" t="s">
        <v>83</v>
      </c>
      <c r="BK432" s="140">
        <f>ROUND(I432*H432,2)</f>
        <v>0</v>
      </c>
      <c r="BL432" s="16" t="s">
        <v>151</v>
      </c>
      <c r="BM432" s="139" t="s">
        <v>525</v>
      </c>
    </row>
    <row r="433" spans="2:65" s="14" customFormat="1">
      <c r="B433" s="156"/>
      <c r="D433" s="142" t="s">
        <v>153</v>
      </c>
      <c r="E433" s="157" t="s">
        <v>1</v>
      </c>
      <c r="F433" s="158" t="s">
        <v>526</v>
      </c>
      <c r="H433" s="157" t="s">
        <v>1</v>
      </c>
      <c r="I433" s="159"/>
      <c r="L433" s="156"/>
      <c r="M433" s="160"/>
      <c r="T433" s="161"/>
      <c r="AT433" s="157" t="s">
        <v>153</v>
      </c>
      <c r="AU433" s="157" t="s">
        <v>85</v>
      </c>
      <c r="AV433" s="14" t="s">
        <v>83</v>
      </c>
      <c r="AW433" s="14" t="s">
        <v>32</v>
      </c>
      <c r="AX433" s="14" t="s">
        <v>75</v>
      </c>
      <c r="AY433" s="157" t="s">
        <v>144</v>
      </c>
    </row>
    <row r="434" spans="2:65" s="12" customFormat="1">
      <c r="B434" s="141"/>
      <c r="D434" s="142" t="s">
        <v>153</v>
      </c>
      <c r="E434" s="143" t="s">
        <v>1</v>
      </c>
      <c r="F434" s="144" t="s">
        <v>527</v>
      </c>
      <c r="H434" s="145">
        <v>1.089</v>
      </c>
      <c r="I434" s="146"/>
      <c r="L434" s="141"/>
      <c r="M434" s="147"/>
      <c r="T434" s="148"/>
      <c r="AT434" s="143" t="s">
        <v>153</v>
      </c>
      <c r="AU434" s="143" t="s">
        <v>85</v>
      </c>
      <c r="AV434" s="12" t="s">
        <v>85</v>
      </c>
      <c r="AW434" s="12" t="s">
        <v>32</v>
      </c>
      <c r="AX434" s="12" t="s">
        <v>75</v>
      </c>
      <c r="AY434" s="143" t="s">
        <v>144</v>
      </c>
    </row>
    <row r="435" spans="2:65" s="12" customFormat="1">
      <c r="B435" s="141"/>
      <c r="D435" s="142" t="s">
        <v>153</v>
      </c>
      <c r="E435" s="143" t="s">
        <v>1</v>
      </c>
      <c r="F435" s="144" t="s">
        <v>528</v>
      </c>
      <c r="H435" s="145">
        <v>0.79200000000000004</v>
      </c>
      <c r="I435" s="146"/>
      <c r="L435" s="141"/>
      <c r="M435" s="147"/>
      <c r="T435" s="148"/>
      <c r="AT435" s="143" t="s">
        <v>153</v>
      </c>
      <c r="AU435" s="143" t="s">
        <v>85</v>
      </c>
      <c r="AV435" s="12" t="s">
        <v>85</v>
      </c>
      <c r="AW435" s="12" t="s">
        <v>32</v>
      </c>
      <c r="AX435" s="12" t="s">
        <v>75</v>
      </c>
      <c r="AY435" s="143" t="s">
        <v>144</v>
      </c>
    </row>
    <row r="436" spans="2:65" s="13" customFormat="1">
      <c r="B436" s="149"/>
      <c r="D436" s="142" t="s">
        <v>153</v>
      </c>
      <c r="E436" s="150" t="s">
        <v>1</v>
      </c>
      <c r="F436" s="151" t="s">
        <v>159</v>
      </c>
      <c r="H436" s="152">
        <v>1.881</v>
      </c>
      <c r="I436" s="153"/>
      <c r="L436" s="149"/>
      <c r="M436" s="154"/>
      <c r="T436" s="155"/>
      <c r="AT436" s="150" t="s">
        <v>153</v>
      </c>
      <c r="AU436" s="150" t="s">
        <v>85</v>
      </c>
      <c r="AV436" s="13" t="s">
        <v>151</v>
      </c>
      <c r="AW436" s="13" t="s">
        <v>32</v>
      </c>
      <c r="AX436" s="13" t="s">
        <v>83</v>
      </c>
      <c r="AY436" s="150" t="s">
        <v>144</v>
      </c>
    </row>
    <row r="437" spans="2:65" s="1" customFormat="1" ht="24.2" customHeight="1">
      <c r="B437" s="127"/>
      <c r="C437" s="128" t="s">
        <v>529</v>
      </c>
      <c r="D437" s="128" t="s">
        <v>147</v>
      </c>
      <c r="E437" s="129" t="s">
        <v>530</v>
      </c>
      <c r="F437" s="130" t="s">
        <v>531</v>
      </c>
      <c r="G437" s="131" t="s">
        <v>162</v>
      </c>
      <c r="H437" s="132">
        <v>4.6749999999999998</v>
      </c>
      <c r="I437" s="133"/>
      <c r="J437" s="134">
        <f>ROUND(I437*H437,2)</f>
        <v>0</v>
      </c>
      <c r="K437" s="130" t="s">
        <v>395</v>
      </c>
      <c r="L437" s="31"/>
      <c r="M437" s="135" t="s">
        <v>1</v>
      </c>
      <c r="N437" s="136" t="s">
        <v>40</v>
      </c>
      <c r="P437" s="137">
        <f>O437*H437</f>
        <v>0</v>
      </c>
      <c r="Q437" s="137">
        <v>0</v>
      </c>
      <c r="R437" s="137">
        <f>Q437*H437</f>
        <v>0</v>
      </c>
      <c r="S437" s="137">
        <v>1.8</v>
      </c>
      <c r="T437" s="138">
        <f>S437*H437</f>
        <v>8.4149999999999991</v>
      </c>
      <c r="AR437" s="139" t="s">
        <v>151</v>
      </c>
      <c r="AT437" s="139" t="s">
        <v>147</v>
      </c>
      <c r="AU437" s="139" t="s">
        <v>85</v>
      </c>
      <c r="AY437" s="16" t="s">
        <v>144</v>
      </c>
      <c r="BE437" s="140">
        <f>IF(N437="základní",J437,0)</f>
        <v>0</v>
      </c>
      <c r="BF437" s="140">
        <f>IF(N437="snížená",J437,0)</f>
        <v>0</v>
      </c>
      <c r="BG437" s="140">
        <f>IF(N437="zákl. přenesená",J437,0)</f>
        <v>0</v>
      </c>
      <c r="BH437" s="140">
        <f>IF(N437="sníž. přenesená",J437,0)</f>
        <v>0</v>
      </c>
      <c r="BI437" s="140">
        <f>IF(N437="nulová",J437,0)</f>
        <v>0</v>
      </c>
      <c r="BJ437" s="16" t="s">
        <v>83</v>
      </c>
      <c r="BK437" s="140">
        <f>ROUND(I437*H437,2)</f>
        <v>0</v>
      </c>
      <c r="BL437" s="16" t="s">
        <v>151</v>
      </c>
      <c r="BM437" s="139" t="s">
        <v>532</v>
      </c>
    </row>
    <row r="438" spans="2:65" s="14" customFormat="1">
      <c r="B438" s="156"/>
      <c r="D438" s="142" t="s">
        <v>153</v>
      </c>
      <c r="E438" s="157" t="s">
        <v>1</v>
      </c>
      <c r="F438" s="158" t="s">
        <v>533</v>
      </c>
      <c r="H438" s="157" t="s">
        <v>1</v>
      </c>
      <c r="I438" s="159"/>
      <c r="L438" s="156"/>
      <c r="M438" s="160"/>
      <c r="T438" s="161"/>
      <c r="AT438" s="157" t="s">
        <v>153</v>
      </c>
      <c r="AU438" s="157" t="s">
        <v>85</v>
      </c>
      <c r="AV438" s="14" t="s">
        <v>83</v>
      </c>
      <c r="AW438" s="14" t="s">
        <v>32</v>
      </c>
      <c r="AX438" s="14" t="s">
        <v>75</v>
      </c>
      <c r="AY438" s="157" t="s">
        <v>144</v>
      </c>
    </row>
    <row r="439" spans="2:65" s="14" customFormat="1">
      <c r="B439" s="156"/>
      <c r="D439" s="142" t="s">
        <v>153</v>
      </c>
      <c r="E439" s="157" t="s">
        <v>1</v>
      </c>
      <c r="F439" s="158" t="s">
        <v>534</v>
      </c>
      <c r="H439" s="157" t="s">
        <v>1</v>
      </c>
      <c r="I439" s="159"/>
      <c r="L439" s="156"/>
      <c r="M439" s="160"/>
      <c r="T439" s="161"/>
      <c r="AT439" s="157" t="s">
        <v>153</v>
      </c>
      <c r="AU439" s="157" t="s">
        <v>85</v>
      </c>
      <c r="AV439" s="14" t="s">
        <v>83</v>
      </c>
      <c r="AW439" s="14" t="s">
        <v>32</v>
      </c>
      <c r="AX439" s="14" t="s">
        <v>75</v>
      </c>
      <c r="AY439" s="157" t="s">
        <v>144</v>
      </c>
    </row>
    <row r="440" spans="2:65" s="14" customFormat="1" ht="22.5">
      <c r="B440" s="156"/>
      <c r="D440" s="142" t="s">
        <v>153</v>
      </c>
      <c r="E440" s="157" t="s">
        <v>1</v>
      </c>
      <c r="F440" s="158" t="s">
        <v>535</v>
      </c>
      <c r="H440" s="157" t="s">
        <v>1</v>
      </c>
      <c r="I440" s="159"/>
      <c r="L440" s="156"/>
      <c r="M440" s="160"/>
      <c r="T440" s="161"/>
      <c r="AT440" s="157" t="s">
        <v>153</v>
      </c>
      <c r="AU440" s="157" t="s">
        <v>85</v>
      </c>
      <c r="AV440" s="14" t="s">
        <v>83</v>
      </c>
      <c r="AW440" s="14" t="s">
        <v>32</v>
      </c>
      <c r="AX440" s="14" t="s">
        <v>75</v>
      </c>
      <c r="AY440" s="157" t="s">
        <v>144</v>
      </c>
    </row>
    <row r="441" spans="2:65" s="12" customFormat="1">
      <c r="B441" s="141"/>
      <c r="D441" s="142" t="s">
        <v>153</v>
      </c>
      <c r="E441" s="143" t="s">
        <v>1</v>
      </c>
      <c r="F441" s="144" t="s">
        <v>536</v>
      </c>
      <c r="H441" s="145">
        <v>2.669</v>
      </c>
      <c r="I441" s="146"/>
      <c r="L441" s="141"/>
      <c r="M441" s="147"/>
      <c r="T441" s="148"/>
      <c r="AT441" s="143" t="s">
        <v>153</v>
      </c>
      <c r="AU441" s="143" t="s">
        <v>85</v>
      </c>
      <c r="AV441" s="12" t="s">
        <v>85</v>
      </c>
      <c r="AW441" s="12" t="s">
        <v>32</v>
      </c>
      <c r="AX441" s="12" t="s">
        <v>75</v>
      </c>
      <c r="AY441" s="143" t="s">
        <v>144</v>
      </c>
    </row>
    <row r="442" spans="2:65" s="14" customFormat="1">
      <c r="B442" s="156"/>
      <c r="D442" s="142" t="s">
        <v>153</v>
      </c>
      <c r="E442" s="157" t="s">
        <v>1</v>
      </c>
      <c r="F442" s="158" t="s">
        <v>537</v>
      </c>
      <c r="H442" s="157" t="s">
        <v>1</v>
      </c>
      <c r="I442" s="159"/>
      <c r="L442" s="156"/>
      <c r="M442" s="160"/>
      <c r="T442" s="161"/>
      <c r="AT442" s="157" t="s">
        <v>153</v>
      </c>
      <c r="AU442" s="157" t="s">
        <v>85</v>
      </c>
      <c r="AV442" s="14" t="s">
        <v>83</v>
      </c>
      <c r="AW442" s="14" t="s">
        <v>32</v>
      </c>
      <c r="AX442" s="14" t="s">
        <v>75</v>
      </c>
      <c r="AY442" s="157" t="s">
        <v>144</v>
      </c>
    </row>
    <row r="443" spans="2:65" s="14" customFormat="1">
      <c r="B443" s="156"/>
      <c r="D443" s="142" t="s">
        <v>153</v>
      </c>
      <c r="E443" s="157" t="s">
        <v>1</v>
      </c>
      <c r="F443" s="158" t="s">
        <v>201</v>
      </c>
      <c r="H443" s="157" t="s">
        <v>1</v>
      </c>
      <c r="I443" s="159"/>
      <c r="L443" s="156"/>
      <c r="M443" s="160"/>
      <c r="T443" s="161"/>
      <c r="AT443" s="157" t="s">
        <v>153</v>
      </c>
      <c r="AU443" s="157" t="s">
        <v>85</v>
      </c>
      <c r="AV443" s="14" t="s">
        <v>83</v>
      </c>
      <c r="AW443" s="14" t="s">
        <v>32</v>
      </c>
      <c r="AX443" s="14" t="s">
        <v>75</v>
      </c>
      <c r="AY443" s="157" t="s">
        <v>144</v>
      </c>
    </row>
    <row r="444" spans="2:65" s="14" customFormat="1" ht="22.5">
      <c r="B444" s="156"/>
      <c r="D444" s="142" t="s">
        <v>153</v>
      </c>
      <c r="E444" s="157" t="s">
        <v>1</v>
      </c>
      <c r="F444" s="158" t="s">
        <v>535</v>
      </c>
      <c r="H444" s="157" t="s">
        <v>1</v>
      </c>
      <c r="I444" s="159"/>
      <c r="L444" s="156"/>
      <c r="M444" s="160"/>
      <c r="T444" s="161"/>
      <c r="AT444" s="157" t="s">
        <v>153</v>
      </c>
      <c r="AU444" s="157" t="s">
        <v>85</v>
      </c>
      <c r="AV444" s="14" t="s">
        <v>83</v>
      </c>
      <c r="AW444" s="14" t="s">
        <v>32</v>
      </c>
      <c r="AX444" s="14" t="s">
        <v>75</v>
      </c>
      <c r="AY444" s="157" t="s">
        <v>144</v>
      </c>
    </row>
    <row r="445" spans="2:65" s="12" customFormat="1">
      <c r="B445" s="141"/>
      <c r="D445" s="142" t="s">
        <v>153</v>
      </c>
      <c r="E445" s="143" t="s">
        <v>1</v>
      </c>
      <c r="F445" s="144" t="s">
        <v>538</v>
      </c>
      <c r="H445" s="145">
        <v>2.0059999999999998</v>
      </c>
      <c r="I445" s="146"/>
      <c r="L445" s="141"/>
      <c r="M445" s="147"/>
      <c r="T445" s="148"/>
      <c r="AT445" s="143" t="s">
        <v>153</v>
      </c>
      <c r="AU445" s="143" t="s">
        <v>85</v>
      </c>
      <c r="AV445" s="12" t="s">
        <v>85</v>
      </c>
      <c r="AW445" s="12" t="s">
        <v>32</v>
      </c>
      <c r="AX445" s="12" t="s">
        <v>75</v>
      </c>
      <c r="AY445" s="143" t="s">
        <v>144</v>
      </c>
    </row>
    <row r="446" spans="2:65" s="13" customFormat="1">
      <c r="B446" s="149"/>
      <c r="D446" s="142" t="s">
        <v>153</v>
      </c>
      <c r="E446" s="150" t="s">
        <v>1</v>
      </c>
      <c r="F446" s="151" t="s">
        <v>159</v>
      </c>
      <c r="H446" s="152">
        <v>4.6749999999999998</v>
      </c>
      <c r="I446" s="153"/>
      <c r="L446" s="149"/>
      <c r="M446" s="154"/>
      <c r="T446" s="155"/>
      <c r="AT446" s="150" t="s">
        <v>153</v>
      </c>
      <c r="AU446" s="150" t="s">
        <v>85</v>
      </c>
      <c r="AV446" s="13" t="s">
        <v>151</v>
      </c>
      <c r="AW446" s="13" t="s">
        <v>32</v>
      </c>
      <c r="AX446" s="13" t="s">
        <v>83</v>
      </c>
      <c r="AY446" s="150" t="s">
        <v>144</v>
      </c>
    </row>
    <row r="447" spans="2:65" s="1" customFormat="1" ht="24.2" customHeight="1">
      <c r="B447" s="127"/>
      <c r="C447" s="128" t="s">
        <v>539</v>
      </c>
      <c r="D447" s="128" t="s">
        <v>147</v>
      </c>
      <c r="E447" s="129" t="s">
        <v>540</v>
      </c>
      <c r="F447" s="130" t="s">
        <v>541</v>
      </c>
      <c r="G447" s="131" t="s">
        <v>162</v>
      </c>
      <c r="H447" s="132">
        <v>3.375</v>
      </c>
      <c r="I447" s="133"/>
      <c r="J447" s="134">
        <f>ROUND(I447*H447,2)</f>
        <v>0</v>
      </c>
      <c r="K447" s="130" t="s">
        <v>395</v>
      </c>
      <c r="L447" s="31"/>
      <c r="M447" s="135" t="s">
        <v>1</v>
      </c>
      <c r="N447" s="136" t="s">
        <v>40</v>
      </c>
      <c r="P447" s="137">
        <f>O447*H447</f>
        <v>0</v>
      </c>
      <c r="Q447" s="137">
        <v>0</v>
      </c>
      <c r="R447" s="137">
        <f>Q447*H447</f>
        <v>0</v>
      </c>
      <c r="S447" s="137">
        <v>1.6</v>
      </c>
      <c r="T447" s="138">
        <f>S447*H447</f>
        <v>5.4</v>
      </c>
      <c r="AR447" s="139" t="s">
        <v>151</v>
      </c>
      <c r="AT447" s="139" t="s">
        <v>147</v>
      </c>
      <c r="AU447" s="139" t="s">
        <v>85</v>
      </c>
      <c r="AY447" s="16" t="s">
        <v>144</v>
      </c>
      <c r="BE447" s="140">
        <f>IF(N447="základní",J447,0)</f>
        <v>0</v>
      </c>
      <c r="BF447" s="140">
        <f>IF(N447="snížená",J447,0)</f>
        <v>0</v>
      </c>
      <c r="BG447" s="140">
        <f>IF(N447="zákl. přenesená",J447,0)</f>
        <v>0</v>
      </c>
      <c r="BH447" s="140">
        <f>IF(N447="sníž. přenesená",J447,0)</f>
        <v>0</v>
      </c>
      <c r="BI447" s="140">
        <f>IF(N447="nulová",J447,0)</f>
        <v>0</v>
      </c>
      <c r="BJ447" s="16" t="s">
        <v>83</v>
      </c>
      <c r="BK447" s="140">
        <f>ROUND(I447*H447,2)</f>
        <v>0</v>
      </c>
      <c r="BL447" s="16" t="s">
        <v>151</v>
      </c>
      <c r="BM447" s="139" t="s">
        <v>542</v>
      </c>
    </row>
    <row r="448" spans="2:65" s="14" customFormat="1">
      <c r="B448" s="156"/>
      <c r="D448" s="142" t="s">
        <v>153</v>
      </c>
      <c r="E448" s="157" t="s">
        <v>1</v>
      </c>
      <c r="F448" s="158" t="s">
        <v>543</v>
      </c>
      <c r="H448" s="157" t="s">
        <v>1</v>
      </c>
      <c r="I448" s="159"/>
      <c r="L448" s="156"/>
      <c r="M448" s="160"/>
      <c r="T448" s="161"/>
      <c r="AT448" s="157" t="s">
        <v>153</v>
      </c>
      <c r="AU448" s="157" t="s">
        <v>85</v>
      </c>
      <c r="AV448" s="14" t="s">
        <v>83</v>
      </c>
      <c r="AW448" s="14" t="s">
        <v>32</v>
      </c>
      <c r="AX448" s="14" t="s">
        <v>75</v>
      </c>
      <c r="AY448" s="157" t="s">
        <v>144</v>
      </c>
    </row>
    <row r="449" spans="2:65" s="14" customFormat="1">
      <c r="B449" s="156"/>
      <c r="D449" s="142" t="s">
        <v>153</v>
      </c>
      <c r="E449" s="157" t="s">
        <v>1</v>
      </c>
      <c r="F449" s="158" t="s">
        <v>544</v>
      </c>
      <c r="H449" s="157" t="s">
        <v>1</v>
      </c>
      <c r="I449" s="159"/>
      <c r="L449" s="156"/>
      <c r="M449" s="160"/>
      <c r="T449" s="161"/>
      <c r="AT449" s="157" t="s">
        <v>153</v>
      </c>
      <c r="AU449" s="157" t="s">
        <v>85</v>
      </c>
      <c r="AV449" s="14" t="s">
        <v>83</v>
      </c>
      <c r="AW449" s="14" t="s">
        <v>32</v>
      </c>
      <c r="AX449" s="14" t="s">
        <v>75</v>
      </c>
      <c r="AY449" s="157" t="s">
        <v>144</v>
      </c>
    </row>
    <row r="450" spans="2:65" s="12" customFormat="1">
      <c r="B450" s="141"/>
      <c r="D450" s="142" t="s">
        <v>153</v>
      </c>
      <c r="E450" s="143" t="s">
        <v>1</v>
      </c>
      <c r="F450" s="144" t="s">
        <v>545</v>
      </c>
      <c r="H450" s="145">
        <v>3.375</v>
      </c>
      <c r="I450" s="146"/>
      <c r="L450" s="141"/>
      <c r="M450" s="147"/>
      <c r="T450" s="148"/>
      <c r="AT450" s="143" t="s">
        <v>153</v>
      </c>
      <c r="AU450" s="143" t="s">
        <v>85</v>
      </c>
      <c r="AV450" s="12" t="s">
        <v>85</v>
      </c>
      <c r="AW450" s="12" t="s">
        <v>32</v>
      </c>
      <c r="AX450" s="12" t="s">
        <v>75</v>
      </c>
      <c r="AY450" s="143" t="s">
        <v>144</v>
      </c>
    </row>
    <row r="451" spans="2:65" s="13" customFormat="1">
      <c r="B451" s="149"/>
      <c r="D451" s="142" t="s">
        <v>153</v>
      </c>
      <c r="E451" s="150" t="s">
        <v>1</v>
      </c>
      <c r="F451" s="151" t="s">
        <v>159</v>
      </c>
      <c r="H451" s="152">
        <v>3.375</v>
      </c>
      <c r="I451" s="153"/>
      <c r="L451" s="149"/>
      <c r="M451" s="154"/>
      <c r="T451" s="155"/>
      <c r="AT451" s="150" t="s">
        <v>153</v>
      </c>
      <c r="AU451" s="150" t="s">
        <v>85</v>
      </c>
      <c r="AV451" s="13" t="s">
        <v>151</v>
      </c>
      <c r="AW451" s="13" t="s">
        <v>32</v>
      </c>
      <c r="AX451" s="13" t="s">
        <v>83</v>
      </c>
      <c r="AY451" s="150" t="s">
        <v>144</v>
      </c>
    </row>
    <row r="452" spans="2:65" s="1" customFormat="1" ht="33" customHeight="1">
      <c r="B452" s="127"/>
      <c r="C452" s="128" t="s">
        <v>546</v>
      </c>
      <c r="D452" s="128" t="s">
        <v>147</v>
      </c>
      <c r="E452" s="129" t="s">
        <v>547</v>
      </c>
      <c r="F452" s="130" t="s">
        <v>548</v>
      </c>
      <c r="G452" s="131" t="s">
        <v>162</v>
      </c>
      <c r="H452" s="132">
        <v>6.0620000000000003</v>
      </c>
      <c r="I452" s="133"/>
      <c r="J452" s="134">
        <f>ROUND(I452*H452,2)</f>
        <v>0</v>
      </c>
      <c r="K452" s="130" t="s">
        <v>395</v>
      </c>
      <c r="L452" s="31"/>
      <c r="M452" s="135" t="s">
        <v>1</v>
      </c>
      <c r="N452" s="136" t="s">
        <v>40</v>
      </c>
      <c r="P452" s="137">
        <f>O452*H452</f>
        <v>0</v>
      </c>
      <c r="Q452" s="137">
        <v>0</v>
      </c>
      <c r="R452" s="137">
        <f>Q452*H452</f>
        <v>0</v>
      </c>
      <c r="S452" s="137">
        <v>2.2000000000000002</v>
      </c>
      <c r="T452" s="138">
        <f>S452*H452</f>
        <v>13.336400000000001</v>
      </c>
      <c r="AR452" s="139" t="s">
        <v>151</v>
      </c>
      <c r="AT452" s="139" t="s">
        <v>147</v>
      </c>
      <c r="AU452" s="139" t="s">
        <v>85</v>
      </c>
      <c r="AY452" s="16" t="s">
        <v>144</v>
      </c>
      <c r="BE452" s="140">
        <f>IF(N452="základní",J452,0)</f>
        <v>0</v>
      </c>
      <c r="BF452" s="140">
        <f>IF(N452="snížená",J452,0)</f>
        <v>0</v>
      </c>
      <c r="BG452" s="140">
        <f>IF(N452="zákl. přenesená",J452,0)</f>
        <v>0</v>
      </c>
      <c r="BH452" s="140">
        <f>IF(N452="sníž. přenesená",J452,0)</f>
        <v>0</v>
      </c>
      <c r="BI452" s="140">
        <f>IF(N452="nulová",J452,0)</f>
        <v>0</v>
      </c>
      <c r="BJ452" s="16" t="s">
        <v>83</v>
      </c>
      <c r="BK452" s="140">
        <f>ROUND(I452*H452,2)</f>
        <v>0</v>
      </c>
      <c r="BL452" s="16" t="s">
        <v>151</v>
      </c>
      <c r="BM452" s="139" t="s">
        <v>549</v>
      </c>
    </row>
    <row r="453" spans="2:65" s="14" customFormat="1">
      <c r="B453" s="156"/>
      <c r="D453" s="142" t="s">
        <v>153</v>
      </c>
      <c r="E453" s="157" t="s">
        <v>1</v>
      </c>
      <c r="F453" s="158" t="s">
        <v>550</v>
      </c>
      <c r="H453" s="157" t="s">
        <v>1</v>
      </c>
      <c r="I453" s="159"/>
      <c r="L453" s="156"/>
      <c r="M453" s="160"/>
      <c r="T453" s="161"/>
      <c r="AT453" s="157" t="s">
        <v>153</v>
      </c>
      <c r="AU453" s="157" t="s">
        <v>85</v>
      </c>
      <c r="AV453" s="14" t="s">
        <v>83</v>
      </c>
      <c r="AW453" s="14" t="s">
        <v>32</v>
      </c>
      <c r="AX453" s="14" t="s">
        <v>75</v>
      </c>
      <c r="AY453" s="157" t="s">
        <v>144</v>
      </c>
    </row>
    <row r="454" spans="2:65" s="14" customFormat="1" ht="22.5">
      <c r="B454" s="156"/>
      <c r="D454" s="142" t="s">
        <v>153</v>
      </c>
      <c r="E454" s="157" t="s">
        <v>1</v>
      </c>
      <c r="F454" s="158" t="s">
        <v>551</v>
      </c>
      <c r="H454" s="157" t="s">
        <v>1</v>
      </c>
      <c r="I454" s="159"/>
      <c r="L454" s="156"/>
      <c r="M454" s="160"/>
      <c r="T454" s="161"/>
      <c r="AT454" s="157" t="s">
        <v>153</v>
      </c>
      <c r="AU454" s="157" t="s">
        <v>85</v>
      </c>
      <c r="AV454" s="14" t="s">
        <v>83</v>
      </c>
      <c r="AW454" s="14" t="s">
        <v>32</v>
      </c>
      <c r="AX454" s="14" t="s">
        <v>75</v>
      </c>
      <c r="AY454" s="157" t="s">
        <v>144</v>
      </c>
    </row>
    <row r="455" spans="2:65" s="14" customFormat="1">
      <c r="B455" s="156"/>
      <c r="D455" s="142" t="s">
        <v>153</v>
      </c>
      <c r="E455" s="157" t="s">
        <v>1</v>
      </c>
      <c r="F455" s="158" t="s">
        <v>544</v>
      </c>
      <c r="H455" s="157" t="s">
        <v>1</v>
      </c>
      <c r="I455" s="159"/>
      <c r="L455" s="156"/>
      <c r="M455" s="160"/>
      <c r="T455" s="161"/>
      <c r="AT455" s="157" t="s">
        <v>153</v>
      </c>
      <c r="AU455" s="157" t="s">
        <v>85</v>
      </c>
      <c r="AV455" s="14" t="s">
        <v>83</v>
      </c>
      <c r="AW455" s="14" t="s">
        <v>32</v>
      </c>
      <c r="AX455" s="14" t="s">
        <v>75</v>
      </c>
      <c r="AY455" s="157" t="s">
        <v>144</v>
      </c>
    </row>
    <row r="456" spans="2:65" s="14" customFormat="1">
      <c r="B456" s="156"/>
      <c r="D456" s="142" t="s">
        <v>153</v>
      </c>
      <c r="E456" s="157" t="s">
        <v>1</v>
      </c>
      <c r="F456" s="158" t="s">
        <v>552</v>
      </c>
      <c r="H456" s="157" t="s">
        <v>1</v>
      </c>
      <c r="I456" s="159"/>
      <c r="L456" s="156"/>
      <c r="M456" s="160"/>
      <c r="T456" s="161"/>
      <c r="AT456" s="157" t="s">
        <v>153</v>
      </c>
      <c r="AU456" s="157" t="s">
        <v>85</v>
      </c>
      <c r="AV456" s="14" t="s">
        <v>83</v>
      </c>
      <c r="AW456" s="14" t="s">
        <v>32</v>
      </c>
      <c r="AX456" s="14" t="s">
        <v>75</v>
      </c>
      <c r="AY456" s="157" t="s">
        <v>144</v>
      </c>
    </row>
    <row r="457" spans="2:65" s="14" customFormat="1">
      <c r="B457" s="156"/>
      <c r="D457" s="142" t="s">
        <v>153</v>
      </c>
      <c r="E457" s="157" t="s">
        <v>1</v>
      </c>
      <c r="F457" s="158" t="s">
        <v>553</v>
      </c>
      <c r="H457" s="157" t="s">
        <v>1</v>
      </c>
      <c r="I457" s="159"/>
      <c r="L457" s="156"/>
      <c r="M457" s="160"/>
      <c r="T457" s="161"/>
      <c r="AT457" s="157" t="s">
        <v>153</v>
      </c>
      <c r="AU457" s="157" t="s">
        <v>85</v>
      </c>
      <c r="AV457" s="14" t="s">
        <v>83</v>
      </c>
      <c r="AW457" s="14" t="s">
        <v>32</v>
      </c>
      <c r="AX457" s="14" t="s">
        <v>75</v>
      </c>
      <c r="AY457" s="157" t="s">
        <v>144</v>
      </c>
    </row>
    <row r="458" spans="2:65" s="12" customFormat="1">
      <c r="B458" s="141"/>
      <c r="D458" s="142" t="s">
        <v>153</v>
      </c>
      <c r="E458" s="143" t="s">
        <v>1</v>
      </c>
      <c r="F458" s="144" t="s">
        <v>554</v>
      </c>
      <c r="H458" s="145">
        <v>6.0620000000000003</v>
      </c>
      <c r="I458" s="146"/>
      <c r="L458" s="141"/>
      <c r="M458" s="147"/>
      <c r="T458" s="148"/>
      <c r="AT458" s="143" t="s">
        <v>153</v>
      </c>
      <c r="AU458" s="143" t="s">
        <v>85</v>
      </c>
      <c r="AV458" s="12" t="s">
        <v>85</v>
      </c>
      <c r="AW458" s="12" t="s">
        <v>32</v>
      </c>
      <c r="AX458" s="12" t="s">
        <v>75</v>
      </c>
      <c r="AY458" s="143" t="s">
        <v>144</v>
      </c>
    </row>
    <row r="459" spans="2:65" s="13" customFormat="1">
      <c r="B459" s="149"/>
      <c r="D459" s="142" t="s">
        <v>153</v>
      </c>
      <c r="E459" s="150" t="s">
        <v>1</v>
      </c>
      <c r="F459" s="151" t="s">
        <v>159</v>
      </c>
      <c r="H459" s="152">
        <v>6.0620000000000003</v>
      </c>
      <c r="I459" s="153"/>
      <c r="L459" s="149"/>
      <c r="M459" s="154"/>
      <c r="T459" s="155"/>
      <c r="AT459" s="150" t="s">
        <v>153</v>
      </c>
      <c r="AU459" s="150" t="s">
        <v>85</v>
      </c>
      <c r="AV459" s="13" t="s">
        <v>151</v>
      </c>
      <c r="AW459" s="13" t="s">
        <v>32</v>
      </c>
      <c r="AX459" s="13" t="s">
        <v>83</v>
      </c>
      <c r="AY459" s="150" t="s">
        <v>144</v>
      </c>
    </row>
    <row r="460" spans="2:65" s="1" customFormat="1" ht="33" customHeight="1">
      <c r="B460" s="127"/>
      <c r="C460" s="128" t="s">
        <v>555</v>
      </c>
      <c r="D460" s="128" t="s">
        <v>147</v>
      </c>
      <c r="E460" s="129" t="s">
        <v>556</v>
      </c>
      <c r="F460" s="130" t="s">
        <v>557</v>
      </c>
      <c r="G460" s="131" t="s">
        <v>162</v>
      </c>
      <c r="H460" s="132">
        <v>6.6020000000000003</v>
      </c>
      <c r="I460" s="133"/>
      <c r="J460" s="134">
        <f>ROUND(I460*H460,2)</f>
        <v>0</v>
      </c>
      <c r="K460" s="130" t="s">
        <v>395</v>
      </c>
      <c r="L460" s="31"/>
      <c r="M460" s="135" t="s">
        <v>1</v>
      </c>
      <c r="N460" s="136" t="s">
        <v>40</v>
      </c>
      <c r="P460" s="137">
        <f>O460*H460</f>
        <v>0</v>
      </c>
      <c r="Q460" s="137">
        <v>0</v>
      </c>
      <c r="R460" s="137">
        <f>Q460*H460</f>
        <v>0</v>
      </c>
      <c r="S460" s="137">
        <v>4.3999999999999997E-2</v>
      </c>
      <c r="T460" s="138">
        <f>S460*H460</f>
        <v>0.29048800000000002</v>
      </c>
      <c r="AR460" s="139" t="s">
        <v>151</v>
      </c>
      <c r="AT460" s="139" t="s">
        <v>147</v>
      </c>
      <c r="AU460" s="139" t="s">
        <v>85</v>
      </c>
      <c r="AY460" s="16" t="s">
        <v>144</v>
      </c>
      <c r="BE460" s="140">
        <f>IF(N460="základní",J460,0)</f>
        <v>0</v>
      </c>
      <c r="BF460" s="140">
        <f>IF(N460="snížená",J460,0)</f>
        <v>0</v>
      </c>
      <c r="BG460" s="140">
        <f>IF(N460="zákl. přenesená",J460,0)</f>
        <v>0</v>
      </c>
      <c r="BH460" s="140">
        <f>IF(N460="sníž. přenesená",J460,0)</f>
        <v>0</v>
      </c>
      <c r="BI460" s="140">
        <f>IF(N460="nulová",J460,0)</f>
        <v>0</v>
      </c>
      <c r="BJ460" s="16" t="s">
        <v>83</v>
      </c>
      <c r="BK460" s="140">
        <f>ROUND(I460*H460,2)</f>
        <v>0</v>
      </c>
      <c r="BL460" s="16" t="s">
        <v>151</v>
      </c>
      <c r="BM460" s="139" t="s">
        <v>558</v>
      </c>
    </row>
    <row r="461" spans="2:65" s="1" customFormat="1" ht="21.75" customHeight="1">
      <c r="B461" s="127"/>
      <c r="C461" s="128" t="s">
        <v>559</v>
      </c>
      <c r="D461" s="128" t="s">
        <v>147</v>
      </c>
      <c r="E461" s="129" t="s">
        <v>560</v>
      </c>
      <c r="F461" s="130" t="s">
        <v>561</v>
      </c>
      <c r="G461" s="131" t="s">
        <v>162</v>
      </c>
      <c r="H461" s="132">
        <v>41.262999999999998</v>
      </c>
      <c r="I461" s="133"/>
      <c r="J461" s="134">
        <f>ROUND(I461*H461,2)</f>
        <v>0</v>
      </c>
      <c r="K461" s="130" t="s">
        <v>395</v>
      </c>
      <c r="L461" s="31"/>
      <c r="M461" s="135" t="s">
        <v>1</v>
      </c>
      <c r="N461" s="136" t="s">
        <v>40</v>
      </c>
      <c r="P461" s="137">
        <f>O461*H461</f>
        <v>0</v>
      </c>
      <c r="Q461" s="137">
        <v>0</v>
      </c>
      <c r="R461" s="137">
        <f>Q461*H461</f>
        <v>0</v>
      </c>
      <c r="S461" s="137">
        <v>1.4</v>
      </c>
      <c r="T461" s="138">
        <f>S461*H461</f>
        <v>57.768199999999993</v>
      </c>
      <c r="AR461" s="139" t="s">
        <v>151</v>
      </c>
      <c r="AT461" s="139" t="s">
        <v>147</v>
      </c>
      <c r="AU461" s="139" t="s">
        <v>85</v>
      </c>
      <c r="AY461" s="16" t="s">
        <v>144</v>
      </c>
      <c r="BE461" s="140">
        <f>IF(N461="základní",J461,0)</f>
        <v>0</v>
      </c>
      <c r="BF461" s="140">
        <f>IF(N461="snížená",J461,0)</f>
        <v>0</v>
      </c>
      <c r="BG461" s="140">
        <f>IF(N461="zákl. přenesená",J461,0)</f>
        <v>0</v>
      </c>
      <c r="BH461" s="140">
        <f>IF(N461="sníž. přenesená",J461,0)</f>
        <v>0</v>
      </c>
      <c r="BI461" s="140">
        <f>IF(N461="nulová",J461,0)</f>
        <v>0</v>
      </c>
      <c r="BJ461" s="16" t="s">
        <v>83</v>
      </c>
      <c r="BK461" s="140">
        <f>ROUND(I461*H461,2)</f>
        <v>0</v>
      </c>
      <c r="BL461" s="16" t="s">
        <v>151</v>
      </c>
      <c r="BM461" s="139" t="s">
        <v>562</v>
      </c>
    </row>
    <row r="462" spans="2:65" s="14" customFormat="1">
      <c r="B462" s="156"/>
      <c r="D462" s="142" t="s">
        <v>153</v>
      </c>
      <c r="E462" s="157" t="s">
        <v>1</v>
      </c>
      <c r="F462" s="158" t="s">
        <v>563</v>
      </c>
      <c r="H462" s="157" t="s">
        <v>1</v>
      </c>
      <c r="I462" s="159"/>
      <c r="L462" s="156"/>
      <c r="M462" s="160"/>
      <c r="T462" s="161"/>
      <c r="AT462" s="157" t="s">
        <v>153</v>
      </c>
      <c r="AU462" s="157" t="s">
        <v>85</v>
      </c>
      <c r="AV462" s="14" t="s">
        <v>83</v>
      </c>
      <c r="AW462" s="14" t="s">
        <v>32</v>
      </c>
      <c r="AX462" s="14" t="s">
        <v>75</v>
      </c>
      <c r="AY462" s="157" t="s">
        <v>144</v>
      </c>
    </row>
    <row r="463" spans="2:65" s="14" customFormat="1" ht="22.5">
      <c r="B463" s="156"/>
      <c r="D463" s="142" t="s">
        <v>153</v>
      </c>
      <c r="E463" s="157" t="s">
        <v>1</v>
      </c>
      <c r="F463" s="158" t="s">
        <v>564</v>
      </c>
      <c r="H463" s="157" t="s">
        <v>1</v>
      </c>
      <c r="I463" s="159"/>
      <c r="L463" s="156"/>
      <c r="M463" s="160"/>
      <c r="T463" s="161"/>
      <c r="AT463" s="157" t="s">
        <v>153</v>
      </c>
      <c r="AU463" s="157" t="s">
        <v>85</v>
      </c>
      <c r="AV463" s="14" t="s">
        <v>83</v>
      </c>
      <c r="AW463" s="14" t="s">
        <v>32</v>
      </c>
      <c r="AX463" s="14" t="s">
        <v>75</v>
      </c>
      <c r="AY463" s="157" t="s">
        <v>144</v>
      </c>
    </row>
    <row r="464" spans="2:65" s="14" customFormat="1">
      <c r="B464" s="156"/>
      <c r="D464" s="142" t="s">
        <v>153</v>
      </c>
      <c r="E464" s="157" t="s">
        <v>1</v>
      </c>
      <c r="F464" s="158" t="s">
        <v>544</v>
      </c>
      <c r="H464" s="157" t="s">
        <v>1</v>
      </c>
      <c r="I464" s="159"/>
      <c r="L464" s="156"/>
      <c r="M464" s="160"/>
      <c r="T464" s="161"/>
      <c r="AT464" s="157" t="s">
        <v>153</v>
      </c>
      <c r="AU464" s="157" t="s">
        <v>85</v>
      </c>
      <c r="AV464" s="14" t="s">
        <v>83</v>
      </c>
      <c r="AW464" s="14" t="s">
        <v>32</v>
      </c>
      <c r="AX464" s="14" t="s">
        <v>75</v>
      </c>
      <c r="AY464" s="157" t="s">
        <v>144</v>
      </c>
    </row>
    <row r="465" spans="2:65" s="12" customFormat="1">
      <c r="B465" s="141"/>
      <c r="D465" s="142" t="s">
        <v>153</v>
      </c>
      <c r="E465" s="143" t="s">
        <v>1</v>
      </c>
      <c r="F465" s="144" t="s">
        <v>565</v>
      </c>
      <c r="H465" s="145">
        <v>3.375</v>
      </c>
      <c r="I465" s="146"/>
      <c r="L465" s="141"/>
      <c r="M465" s="147"/>
      <c r="T465" s="148"/>
      <c r="AT465" s="143" t="s">
        <v>153</v>
      </c>
      <c r="AU465" s="143" t="s">
        <v>85</v>
      </c>
      <c r="AV465" s="12" t="s">
        <v>85</v>
      </c>
      <c r="AW465" s="12" t="s">
        <v>32</v>
      </c>
      <c r="AX465" s="12" t="s">
        <v>75</v>
      </c>
      <c r="AY465" s="143" t="s">
        <v>144</v>
      </c>
    </row>
    <row r="466" spans="2:65" s="14" customFormat="1">
      <c r="B466" s="156"/>
      <c r="D466" s="142" t="s">
        <v>153</v>
      </c>
      <c r="E466" s="157" t="s">
        <v>1</v>
      </c>
      <c r="F466" s="158" t="s">
        <v>553</v>
      </c>
      <c r="H466" s="157" t="s">
        <v>1</v>
      </c>
      <c r="I466" s="159"/>
      <c r="L466" s="156"/>
      <c r="M466" s="160"/>
      <c r="T466" s="161"/>
      <c r="AT466" s="157" t="s">
        <v>153</v>
      </c>
      <c r="AU466" s="157" t="s">
        <v>85</v>
      </c>
      <c r="AV466" s="14" t="s">
        <v>83</v>
      </c>
      <c r="AW466" s="14" t="s">
        <v>32</v>
      </c>
      <c r="AX466" s="14" t="s">
        <v>75</v>
      </c>
      <c r="AY466" s="157" t="s">
        <v>144</v>
      </c>
    </row>
    <row r="467" spans="2:65" s="12" customFormat="1">
      <c r="B467" s="141"/>
      <c r="D467" s="142" t="s">
        <v>153</v>
      </c>
      <c r="E467" s="143" t="s">
        <v>1</v>
      </c>
      <c r="F467" s="144" t="s">
        <v>566</v>
      </c>
      <c r="H467" s="145">
        <v>37.887999999999998</v>
      </c>
      <c r="I467" s="146"/>
      <c r="L467" s="141"/>
      <c r="M467" s="147"/>
      <c r="T467" s="148"/>
      <c r="AT467" s="143" t="s">
        <v>153</v>
      </c>
      <c r="AU467" s="143" t="s">
        <v>85</v>
      </c>
      <c r="AV467" s="12" t="s">
        <v>85</v>
      </c>
      <c r="AW467" s="12" t="s">
        <v>32</v>
      </c>
      <c r="AX467" s="12" t="s">
        <v>75</v>
      </c>
      <c r="AY467" s="143" t="s">
        <v>144</v>
      </c>
    </row>
    <row r="468" spans="2:65" s="13" customFormat="1">
      <c r="B468" s="149"/>
      <c r="D468" s="142" t="s">
        <v>153</v>
      </c>
      <c r="E468" s="150" t="s">
        <v>1</v>
      </c>
      <c r="F468" s="151" t="s">
        <v>159</v>
      </c>
      <c r="H468" s="152">
        <v>41.262999999999998</v>
      </c>
      <c r="I468" s="153"/>
      <c r="L468" s="149"/>
      <c r="M468" s="154"/>
      <c r="T468" s="155"/>
      <c r="AT468" s="150" t="s">
        <v>153</v>
      </c>
      <c r="AU468" s="150" t="s">
        <v>85</v>
      </c>
      <c r="AV468" s="13" t="s">
        <v>151</v>
      </c>
      <c r="AW468" s="13" t="s">
        <v>32</v>
      </c>
      <c r="AX468" s="13" t="s">
        <v>83</v>
      </c>
      <c r="AY468" s="150" t="s">
        <v>144</v>
      </c>
    </row>
    <row r="469" spans="2:65" s="1" customFormat="1" ht="24.2" customHeight="1">
      <c r="B469" s="127"/>
      <c r="C469" s="128" t="s">
        <v>567</v>
      </c>
      <c r="D469" s="128" t="s">
        <v>147</v>
      </c>
      <c r="E469" s="129" t="s">
        <v>568</v>
      </c>
      <c r="F469" s="130" t="s">
        <v>569</v>
      </c>
      <c r="G469" s="131" t="s">
        <v>150</v>
      </c>
      <c r="H469" s="132">
        <v>5.76</v>
      </c>
      <c r="I469" s="133"/>
      <c r="J469" s="134">
        <f>ROUND(I469*H469,2)</f>
        <v>0</v>
      </c>
      <c r="K469" s="130" t="s">
        <v>395</v>
      </c>
      <c r="L469" s="31"/>
      <c r="M469" s="135" t="s">
        <v>1</v>
      </c>
      <c r="N469" s="136" t="s">
        <v>40</v>
      </c>
      <c r="P469" s="137">
        <f>O469*H469</f>
        <v>0</v>
      </c>
      <c r="Q469" s="137">
        <v>0</v>
      </c>
      <c r="R469" s="137">
        <f>Q469*H469</f>
        <v>0</v>
      </c>
      <c r="S469" s="137">
        <v>5.3999999999999999E-2</v>
      </c>
      <c r="T469" s="138">
        <f>S469*H469</f>
        <v>0.31103999999999998</v>
      </c>
      <c r="AR469" s="139" t="s">
        <v>151</v>
      </c>
      <c r="AT469" s="139" t="s">
        <v>147</v>
      </c>
      <c r="AU469" s="139" t="s">
        <v>85</v>
      </c>
      <c r="AY469" s="16" t="s">
        <v>144</v>
      </c>
      <c r="BE469" s="140">
        <f>IF(N469="základní",J469,0)</f>
        <v>0</v>
      </c>
      <c r="BF469" s="140">
        <f>IF(N469="snížená",J469,0)</f>
        <v>0</v>
      </c>
      <c r="BG469" s="140">
        <f>IF(N469="zákl. přenesená",J469,0)</f>
        <v>0</v>
      </c>
      <c r="BH469" s="140">
        <f>IF(N469="sníž. přenesená",J469,0)</f>
        <v>0</v>
      </c>
      <c r="BI469" s="140">
        <f>IF(N469="nulová",J469,0)</f>
        <v>0</v>
      </c>
      <c r="BJ469" s="16" t="s">
        <v>83</v>
      </c>
      <c r="BK469" s="140">
        <f>ROUND(I469*H469,2)</f>
        <v>0</v>
      </c>
      <c r="BL469" s="16" t="s">
        <v>151</v>
      </c>
      <c r="BM469" s="139" t="s">
        <v>570</v>
      </c>
    </row>
    <row r="470" spans="2:65" s="14" customFormat="1">
      <c r="B470" s="156"/>
      <c r="D470" s="142" t="s">
        <v>153</v>
      </c>
      <c r="E470" s="157" t="s">
        <v>1</v>
      </c>
      <c r="F470" s="158" t="s">
        <v>571</v>
      </c>
      <c r="H470" s="157" t="s">
        <v>1</v>
      </c>
      <c r="I470" s="159"/>
      <c r="L470" s="156"/>
      <c r="M470" s="160"/>
      <c r="T470" s="161"/>
      <c r="AT470" s="157" t="s">
        <v>153</v>
      </c>
      <c r="AU470" s="157" t="s">
        <v>85</v>
      </c>
      <c r="AV470" s="14" t="s">
        <v>83</v>
      </c>
      <c r="AW470" s="14" t="s">
        <v>32</v>
      </c>
      <c r="AX470" s="14" t="s">
        <v>75</v>
      </c>
      <c r="AY470" s="157" t="s">
        <v>144</v>
      </c>
    </row>
    <row r="471" spans="2:65" s="14" customFormat="1">
      <c r="B471" s="156"/>
      <c r="D471" s="142" t="s">
        <v>153</v>
      </c>
      <c r="E471" s="157" t="s">
        <v>1</v>
      </c>
      <c r="F471" s="158" t="s">
        <v>572</v>
      </c>
      <c r="H471" s="157" t="s">
        <v>1</v>
      </c>
      <c r="I471" s="159"/>
      <c r="L471" s="156"/>
      <c r="M471" s="160"/>
      <c r="T471" s="161"/>
      <c r="AT471" s="157" t="s">
        <v>153</v>
      </c>
      <c r="AU471" s="157" t="s">
        <v>85</v>
      </c>
      <c r="AV471" s="14" t="s">
        <v>83</v>
      </c>
      <c r="AW471" s="14" t="s">
        <v>32</v>
      </c>
      <c r="AX471" s="14" t="s">
        <v>75</v>
      </c>
      <c r="AY471" s="157" t="s">
        <v>144</v>
      </c>
    </row>
    <row r="472" spans="2:65" s="12" customFormat="1">
      <c r="B472" s="141"/>
      <c r="D472" s="142" t="s">
        <v>153</v>
      </c>
      <c r="E472" s="143" t="s">
        <v>1</v>
      </c>
      <c r="F472" s="144" t="s">
        <v>573</v>
      </c>
      <c r="H472" s="145">
        <v>5.76</v>
      </c>
      <c r="I472" s="146"/>
      <c r="L472" s="141"/>
      <c r="M472" s="147"/>
      <c r="T472" s="148"/>
      <c r="AT472" s="143" t="s">
        <v>153</v>
      </c>
      <c r="AU472" s="143" t="s">
        <v>85</v>
      </c>
      <c r="AV472" s="12" t="s">
        <v>85</v>
      </c>
      <c r="AW472" s="12" t="s">
        <v>32</v>
      </c>
      <c r="AX472" s="12" t="s">
        <v>75</v>
      </c>
      <c r="AY472" s="143" t="s">
        <v>144</v>
      </c>
    </row>
    <row r="473" spans="2:65" s="13" customFormat="1">
      <c r="B473" s="149"/>
      <c r="D473" s="142" t="s">
        <v>153</v>
      </c>
      <c r="E473" s="150" t="s">
        <v>1</v>
      </c>
      <c r="F473" s="151" t="s">
        <v>159</v>
      </c>
      <c r="H473" s="152">
        <v>5.76</v>
      </c>
      <c r="I473" s="153"/>
      <c r="L473" s="149"/>
      <c r="M473" s="154"/>
      <c r="T473" s="155"/>
      <c r="AT473" s="150" t="s">
        <v>153</v>
      </c>
      <c r="AU473" s="150" t="s">
        <v>85</v>
      </c>
      <c r="AV473" s="13" t="s">
        <v>151</v>
      </c>
      <c r="AW473" s="13" t="s">
        <v>32</v>
      </c>
      <c r="AX473" s="13" t="s">
        <v>83</v>
      </c>
      <c r="AY473" s="150" t="s">
        <v>144</v>
      </c>
    </row>
    <row r="474" spans="2:65" s="1" customFormat="1" ht="24.2" customHeight="1">
      <c r="B474" s="127"/>
      <c r="C474" s="128" t="s">
        <v>574</v>
      </c>
      <c r="D474" s="128" t="s">
        <v>147</v>
      </c>
      <c r="E474" s="129" t="s">
        <v>575</v>
      </c>
      <c r="F474" s="130" t="s">
        <v>576</v>
      </c>
      <c r="G474" s="131" t="s">
        <v>150</v>
      </c>
      <c r="H474" s="132">
        <v>46.08</v>
      </c>
      <c r="I474" s="133"/>
      <c r="J474" s="134">
        <f>ROUND(I474*H474,2)</f>
        <v>0</v>
      </c>
      <c r="K474" s="130" t="s">
        <v>395</v>
      </c>
      <c r="L474" s="31"/>
      <c r="M474" s="135" t="s">
        <v>1</v>
      </c>
      <c r="N474" s="136" t="s">
        <v>40</v>
      </c>
      <c r="P474" s="137">
        <f>O474*H474</f>
        <v>0</v>
      </c>
      <c r="Q474" s="137">
        <v>0</v>
      </c>
      <c r="R474" s="137">
        <f>Q474*H474</f>
        <v>0</v>
      </c>
      <c r="S474" s="137">
        <v>4.7E-2</v>
      </c>
      <c r="T474" s="138">
        <f>S474*H474</f>
        <v>2.1657600000000001</v>
      </c>
      <c r="AR474" s="139" t="s">
        <v>151</v>
      </c>
      <c r="AT474" s="139" t="s">
        <v>147</v>
      </c>
      <c r="AU474" s="139" t="s">
        <v>85</v>
      </c>
      <c r="AY474" s="16" t="s">
        <v>144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6" t="s">
        <v>83</v>
      </c>
      <c r="BK474" s="140">
        <f>ROUND(I474*H474,2)</f>
        <v>0</v>
      </c>
      <c r="BL474" s="16" t="s">
        <v>151</v>
      </c>
      <c r="BM474" s="139" t="s">
        <v>577</v>
      </c>
    </row>
    <row r="475" spans="2:65" s="14" customFormat="1">
      <c r="B475" s="156"/>
      <c r="D475" s="142" t="s">
        <v>153</v>
      </c>
      <c r="E475" s="157" t="s">
        <v>1</v>
      </c>
      <c r="F475" s="158" t="s">
        <v>578</v>
      </c>
      <c r="H475" s="157" t="s">
        <v>1</v>
      </c>
      <c r="I475" s="159"/>
      <c r="L475" s="156"/>
      <c r="M475" s="160"/>
      <c r="T475" s="161"/>
      <c r="AT475" s="157" t="s">
        <v>153</v>
      </c>
      <c r="AU475" s="157" t="s">
        <v>85</v>
      </c>
      <c r="AV475" s="14" t="s">
        <v>83</v>
      </c>
      <c r="AW475" s="14" t="s">
        <v>32</v>
      </c>
      <c r="AX475" s="14" t="s">
        <v>75</v>
      </c>
      <c r="AY475" s="157" t="s">
        <v>144</v>
      </c>
    </row>
    <row r="476" spans="2:65" s="14" customFormat="1">
      <c r="B476" s="156"/>
      <c r="D476" s="142" t="s">
        <v>153</v>
      </c>
      <c r="E476" s="157" t="s">
        <v>1</v>
      </c>
      <c r="F476" s="158" t="s">
        <v>572</v>
      </c>
      <c r="H476" s="157" t="s">
        <v>1</v>
      </c>
      <c r="I476" s="159"/>
      <c r="L476" s="156"/>
      <c r="M476" s="160"/>
      <c r="T476" s="161"/>
      <c r="AT476" s="157" t="s">
        <v>153</v>
      </c>
      <c r="AU476" s="157" t="s">
        <v>85</v>
      </c>
      <c r="AV476" s="14" t="s">
        <v>83</v>
      </c>
      <c r="AW476" s="14" t="s">
        <v>32</v>
      </c>
      <c r="AX476" s="14" t="s">
        <v>75</v>
      </c>
      <c r="AY476" s="157" t="s">
        <v>144</v>
      </c>
    </row>
    <row r="477" spans="2:65" s="12" customFormat="1">
      <c r="B477" s="141"/>
      <c r="D477" s="142" t="s">
        <v>153</v>
      </c>
      <c r="E477" s="143" t="s">
        <v>1</v>
      </c>
      <c r="F477" s="144" t="s">
        <v>579</v>
      </c>
      <c r="H477" s="145">
        <v>46.08</v>
      </c>
      <c r="I477" s="146"/>
      <c r="L477" s="141"/>
      <c r="M477" s="147"/>
      <c r="T477" s="148"/>
      <c r="AT477" s="143" t="s">
        <v>153</v>
      </c>
      <c r="AU477" s="143" t="s">
        <v>85</v>
      </c>
      <c r="AV477" s="12" t="s">
        <v>85</v>
      </c>
      <c r="AW477" s="12" t="s">
        <v>32</v>
      </c>
      <c r="AX477" s="12" t="s">
        <v>75</v>
      </c>
      <c r="AY477" s="143" t="s">
        <v>144</v>
      </c>
    </row>
    <row r="478" spans="2:65" s="13" customFormat="1">
      <c r="B478" s="149"/>
      <c r="D478" s="142" t="s">
        <v>153</v>
      </c>
      <c r="E478" s="150" t="s">
        <v>1</v>
      </c>
      <c r="F478" s="151" t="s">
        <v>159</v>
      </c>
      <c r="H478" s="152">
        <v>46.08</v>
      </c>
      <c r="I478" s="153"/>
      <c r="L478" s="149"/>
      <c r="M478" s="154"/>
      <c r="T478" s="155"/>
      <c r="AT478" s="150" t="s">
        <v>153</v>
      </c>
      <c r="AU478" s="150" t="s">
        <v>85</v>
      </c>
      <c r="AV478" s="13" t="s">
        <v>151</v>
      </c>
      <c r="AW478" s="13" t="s">
        <v>32</v>
      </c>
      <c r="AX478" s="13" t="s">
        <v>83</v>
      </c>
      <c r="AY478" s="150" t="s">
        <v>144</v>
      </c>
    </row>
    <row r="479" spans="2:65" s="1" customFormat="1" ht="24.2" customHeight="1">
      <c r="B479" s="127"/>
      <c r="C479" s="128" t="s">
        <v>580</v>
      </c>
      <c r="D479" s="128" t="s">
        <v>147</v>
      </c>
      <c r="E479" s="129" t="s">
        <v>581</v>
      </c>
      <c r="F479" s="130" t="s">
        <v>582</v>
      </c>
      <c r="G479" s="131" t="s">
        <v>150</v>
      </c>
      <c r="H479" s="132">
        <v>9.85</v>
      </c>
      <c r="I479" s="133"/>
      <c r="J479" s="134">
        <f>ROUND(I479*H479,2)</f>
        <v>0</v>
      </c>
      <c r="K479" s="130" t="s">
        <v>395</v>
      </c>
      <c r="L479" s="31"/>
      <c r="M479" s="135" t="s">
        <v>1</v>
      </c>
      <c r="N479" s="136" t="s">
        <v>40</v>
      </c>
      <c r="P479" s="137">
        <f>O479*H479</f>
        <v>0</v>
      </c>
      <c r="Q479" s="137">
        <v>0</v>
      </c>
      <c r="R479" s="137">
        <f>Q479*H479</f>
        <v>0</v>
      </c>
      <c r="S479" s="137">
        <v>7.5999999999999998E-2</v>
      </c>
      <c r="T479" s="138">
        <f>S479*H479</f>
        <v>0.74859999999999993</v>
      </c>
      <c r="AR479" s="139" t="s">
        <v>151</v>
      </c>
      <c r="AT479" s="139" t="s">
        <v>147</v>
      </c>
      <c r="AU479" s="139" t="s">
        <v>85</v>
      </c>
      <c r="AY479" s="16" t="s">
        <v>144</v>
      </c>
      <c r="BE479" s="140">
        <f>IF(N479="základní",J479,0)</f>
        <v>0</v>
      </c>
      <c r="BF479" s="140">
        <f>IF(N479="snížená",J479,0)</f>
        <v>0</v>
      </c>
      <c r="BG479" s="140">
        <f>IF(N479="zákl. přenesená",J479,0)</f>
        <v>0</v>
      </c>
      <c r="BH479" s="140">
        <f>IF(N479="sníž. přenesená",J479,0)</f>
        <v>0</v>
      </c>
      <c r="BI479" s="140">
        <f>IF(N479="nulová",J479,0)</f>
        <v>0</v>
      </c>
      <c r="BJ479" s="16" t="s">
        <v>83</v>
      </c>
      <c r="BK479" s="140">
        <f>ROUND(I479*H479,2)</f>
        <v>0</v>
      </c>
      <c r="BL479" s="16" t="s">
        <v>151</v>
      </c>
      <c r="BM479" s="139" t="s">
        <v>583</v>
      </c>
    </row>
    <row r="480" spans="2:65" s="14" customFormat="1" ht="22.5">
      <c r="B480" s="156"/>
      <c r="D480" s="142" t="s">
        <v>153</v>
      </c>
      <c r="E480" s="157" t="s">
        <v>1</v>
      </c>
      <c r="F480" s="158" t="s">
        <v>584</v>
      </c>
      <c r="H480" s="157" t="s">
        <v>1</v>
      </c>
      <c r="I480" s="159"/>
      <c r="L480" s="156"/>
      <c r="M480" s="160"/>
      <c r="T480" s="161"/>
      <c r="AT480" s="157" t="s">
        <v>153</v>
      </c>
      <c r="AU480" s="157" t="s">
        <v>85</v>
      </c>
      <c r="AV480" s="14" t="s">
        <v>83</v>
      </c>
      <c r="AW480" s="14" t="s">
        <v>32</v>
      </c>
      <c r="AX480" s="14" t="s">
        <v>75</v>
      </c>
      <c r="AY480" s="157" t="s">
        <v>144</v>
      </c>
    </row>
    <row r="481" spans="2:65" s="14" customFormat="1">
      <c r="B481" s="156"/>
      <c r="D481" s="142" t="s">
        <v>153</v>
      </c>
      <c r="E481" s="157" t="s">
        <v>1</v>
      </c>
      <c r="F481" s="158" t="s">
        <v>585</v>
      </c>
      <c r="H481" s="157" t="s">
        <v>1</v>
      </c>
      <c r="I481" s="159"/>
      <c r="L481" s="156"/>
      <c r="M481" s="160"/>
      <c r="T481" s="161"/>
      <c r="AT481" s="157" t="s">
        <v>153</v>
      </c>
      <c r="AU481" s="157" t="s">
        <v>85</v>
      </c>
      <c r="AV481" s="14" t="s">
        <v>83</v>
      </c>
      <c r="AW481" s="14" t="s">
        <v>32</v>
      </c>
      <c r="AX481" s="14" t="s">
        <v>75</v>
      </c>
      <c r="AY481" s="157" t="s">
        <v>144</v>
      </c>
    </row>
    <row r="482" spans="2:65" s="12" customFormat="1">
      <c r="B482" s="141"/>
      <c r="D482" s="142" t="s">
        <v>153</v>
      </c>
      <c r="E482" s="143" t="s">
        <v>1</v>
      </c>
      <c r="F482" s="144" t="s">
        <v>586</v>
      </c>
      <c r="H482" s="145">
        <v>8.2739999999999991</v>
      </c>
      <c r="I482" s="146"/>
      <c r="L482" s="141"/>
      <c r="M482" s="147"/>
      <c r="T482" s="148"/>
      <c r="AT482" s="143" t="s">
        <v>153</v>
      </c>
      <c r="AU482" s="143" t="s">
        <v>85</v>
      </c>
      <c r="AV482" s="12" t="s">
        <v>85</v>
      </c>
      <c r="AW482" s="12" t="s">
        <v>32</v>
      </c>
      <c r="AX482" s="12" t="s">
        <v>75</v>
      </c>
      <c r="AY482" s="143" t="s">
        <v>144</v>
      </c>
    </row>
    <row r="483" spans="2:65" s="14" customFormat="1" ht="22.5">
      <c r="B483" s="156"/>
      <c r="D483" s="142" t="s">
        <v>153</v>
      </c>
      <c r="E483" s="157" t="s">
        <v>1</v>
      </c>
      <c r="F483" s="158" t="s">
        <v>587</v>
      </c>
      <c r="H483" s="157" t="s">
        <v>1</v>
      </c>
      <c r="I483" s="159"/>
      <c r="L483" s="156"/>
      <c r="M483" s="160"/>
      <c r="T483" s="161"/>
      <c r="AT483" s="157" t="s">
        <v>153</v>
      </c>
      <c r="AU483" s="157" t="s">
        <v>85</v>
      </c>
      <c r="AV483" s="14" t="s">
        <v>83</v>
      </c>
      <c r="AW483" s="14" t="s">
        <v>32</v>
      </c>
      <c r="AX483" s="14" t="s">
        <v>75</v>
      </c>
      <c r="AY483" s="157" t="s">
        <v>144</v>
      </c>
    </row>
    <row r="484" spans="2:65" s="14" customFormat="1">
      <c r="B484" s="156"/>
      <c r="D484" s="142" t="s">
        <v>153</v>
      </c>
      <c r="E484" s="157" t="s">
        <v>1</v>
      </c>
      <c r="F484" s="158" t="s">
        <v>585</v>
      </c>
      <c r="H484" s="157" t="s">
        <v>1</v>
      </c>
      <c r="I484" s="159"/>
      <c r="L484" s="156"/>
      <c r="M484" s="160"/>
      <c r="T484" s="161"/>
      <c r="AT484" s="157" t="s">
        <v>153</v>
      </c>
      <c r="AU484" s="157" t="s">
        <v>85</v>
      </c>
      <c r="AV484" s="14" t="s">
        <v>83</v>
      </c>
      <c r="AW484" s="14" t="s">
        <v>32</v>
      </c>
      <c r="AX484" s="14" t="s">
        <v>75</v>
      </c>
      <c r="AY484" s="157" t="s">
        <v>144</v>
      </c>
    </row>
    <row r="485" spans="2:65" s="12" customFormat="1">
      <c r="B485" s="141"/>
      <c r="D485" s="142" t="s">
        <v>153</v>
      </c>
      <c r="E485" s="143" t="s">
        <v>1</v>
      </c>
      <c r="F485" s="144" t="s">
        <v>588</v>
      </c>
      <c r="H485" s="145">
        <v>1.5760000000000001</v>
      </c>
      <c r="I485" s="146"/>
      <c r="L485" s="141"/>
      <c r="M485" s="147"/>
      <c r="T485" s="148"/>
      <c r="AT485" s="143" t="s">
        <v>153</v>
      </c>
      <c r="AU485" s="143" t="s">
        <v>85</v>
      </c>
      <c r="AV485" s="12" t="s">
        <v>85</v>
      </c>
      <c r="AW485" s="12" t="s">
        <v>32</v>
      </c>
      <c r="AX485" s="12" t="s">
        <v>75</v>
      </c>
      <c r="AY485" s="143" t="s">
        <v>144</v>
      </c>
    </row>
    <row r="486" spans="2:65" s="13" customFormat="1">
      <c r="B486" s="149"/>
      <c r="D486" s="142" t="s">
        <v>153</v>
      </c>
      <c r="E486" s="150" t="s">
        <v>1</v>
      </c>
      <c r="F486" s="151" t="s">
        <v>159</v>
      </c>
      <c r="H486" s="152">
        <v>9.85</v>
      </c>
      <c r="I486" s="153"/>
      <c r="L486" s="149"/>
      <c r="M486" s="154"/>
      <c r="T486" s="155"/>
      <c r="AT486" s="150" t="s">
        <v>153</v>
      </c>
      <c r="AU486" s="150" t="s">
        <v>85</v>
      </c>
      <c r="AV486" s="13" t="s">
        <v>151</v>
      </c>
      <c r="AW486" s="13" t="s">
        <v>32</v>
      </c>
      <c r="AX486" s="13" t="s">
        <v>83</v>
      </c>
      <c r="AY486" s="150" t="s">
        <v>144</v>
      </c>
    </row>
    <row r="487" spans="2:65" s="1" customFormat="1" ht="24.2" customHeight="1">
      <c r="B487" s="127"/>
      <c r="C487" s="128" t="s">
        <v>589</v>
      </c>
      <c r="D487" s="128" t="s">
        <v>147</v>
      </c>
      <c r="E487" s="129" t="s">
        <v>590</v>
      </c>
      <c r="F487" s="130" t="s">
        <v>591</v>
      </c>
      <c r="G487" s="131" t="s">
        <v>162</v>
      </c>
      <c r="H487" s="132">
        <v>0.27</v>
      </c>
      <c r="I487" s="133"/>
      <c r="J487" s="134">
        <f>ROUND(I487*H487,2)</f>
        <v>0</v>
      </c>
      <c r="K487" s="130" t="s">
        <v>395</v>
      </c>
      <c r="L487" s="31"/>
      <c r="M487" s="135" t="s">
        <v>1</v>
      </c>
      <c r="N487" s="136" t="s">
        <v>40</v>
      </c>
      <c r="P487" s="137">
        <f>O487*H487</f>
        <v>0</v>
      </c>
      <c r="Q487" s="137">
        <v>0</v>
      </c>
      <c r="R487" s="137">
        <f>Q487*H487</f>
        <v>0</v>
      </c>
      <c r="S487" s="137">
        <v>1.8</v>
      </c>
      <c r="T487" s="138">
        <f>S487*H487</f>
        <v>0.48600000000000004</v>
      </c>
      <c r="AR487" s="139" t="s">
        <v>151</v>
      </c>
      <c r="AT487" s="139" t="s">
        <v>147</v>
      </c>
      <c r="AU487" s="139" t="s">
        <v>85</v>
      </c>
      <c r="AY487" s="16" t="s">
        <v>144</v>
      </c>
      <c r="BE487" s="140">
        <f>IF(N487="základní",J487,0)</f>
        <v>0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6" t="s">
        <v>83</v>
      </c>
      <c r="BK487" s="140">
        <f>ROUND(I487*H487,2)</f>
        <v>0</v>
      </c>
      <c r="BL487" s="16" t="s">
        <v>151</v>
      </c>
      <c r="BM487" s="139" t="s">
        <v>592</v>
      </c>
    </row>
    <row r="488" spans="2:65" s="14" customFormat="1">
      <c r="B488" s="156"/>
      <c r="D488" s="142" t="s">
        <v>153</v>
      </c>
      <c r="E488" s="157" t="s">
        <v>1</v>
      </c>
      <c r="F488" s="158" t="s">
        <v>593</v>
      </c>
      <c r="H488" s="157" t="s">
        <v>1</v>
      </c>
      <c r="I488" s="159"/>
      <c r="L488" s="156"/>
      <c r="M488" s="160"/>
      <c r="T488" s="161"/>
      <c r="AT488" s="157" t="s">
        <v>153</v>
      </c>
      <c r="AU488" s="157" t="s">
        <v>85</v>
      </c>
      <c r="AV488" s="14" t="s">
        <v>83</v>
      </c>
      <c r="AW488" s="14" t="s">
        <v>32</v>
      </c>
      <c r="AX488" s="14" t="s">
        <v>75</v>
      </c>
      <c r="AY488" s="157" t="s">
        <v>144</v>
      </c>
    </row>
    <row r="489" spans="2:65" s="12" customFormat="1">
      <c r="B489" s="141"/>
      <c r="D489" s="142" t="s">
        <v>153</v>
      </c>
      <c r="E489" s="143" t="s">
        <v>1</v>
      </c>
      <c r="F489" s="144" t="s">
        <v>594</v>
      </c>
      <c r="H489" s="145">
        <v>0.27</v>
      </c>
      <c r="I489" s="146"/>
      <c r="L489" s="141"/>
      <c r="M489" s="147"/>
      <c r="T489" s="148"/>
      <c r="AT489" s="143" t="s">
        <v>153</v>
      </c>
      <c r="AU489" s="143" t="s">
        <v>85</v>
      </c>
      <c r="AV489" s="12" t="s">
        <v>85</v>
      </c>
      <c r="AW489" s="12" t="s">
        <v>32</v>
      </c>
      <c r="AX489" s="12" t="s">
        <v>75</v>
      </c>
      <c r="AY489" s="143" t="s">
        <v>144</v>
      </c>
    </row>
    <row r="490" spans="2:65" s="13" customFormat="1">
      <c r="B490" s="149"/>
      <c r="D490" s="142" t="s">
        <v>153</v>
      </c>
      <c r="E490" s="150" t="s">
        <v>1</v>
      </c>
      <c r="F490" s="151" t="s">
        <v>159</v>
      </c>
      <c r="H490" s="152">
        <v>0.27</v>
      </c>
      <c r="I490" s="153"/>
      <c r="L490" s="149"/>
      <c r="M490" s="154"/>
      <c r="T490" s="155"/>
      <c r="AT490" s="150" t="s">
        <v>153</v>
      </c>
      <c r="AU490" s="150" t="s">
        <v>85</v>
      </c>
      <c r="AV490" s="13" t="s">
        <v>151</v>
      </c>
      <c r="AW490" s="13" t="s">
        <v>32</v>
      </c>
      <c r="AX490" s="13" t="s">
        <v>83</v>
      </c>
      <c r="AY490" s="150" t="s">
        <v>144</v>
      </c>
    </row>
    <row r="491" spans="2:65" s="1" customFormat="1" ht="24.2" customHeight="1">
      <c r="B491" s="127"/>
      <c r="C491" s="128" t="s">
        <v>595</v>
      </c>
      <c r="D491" s="128" t="s">
        <v>147</v>
      </c>
      <c r="E491" s="129" t="s">
        <v>596</v>
      </c>
      <c r="F491" s="130" t="s">
        <v>597</v>
      </c>
      <c r="G491" s="131" t="s">
        <v>150</v>
      </c>
      <c r="H491" s="132">
        <v>1.68</v>
      </c>
      <c r="I491" s="133"/>
      <c r="J491" s="134">
        <f>ROUND(I491*H491,2)</f>
        <v>0</v>
      </c>
      <c r="K491" s="130" t="s">
        <v>395</v>
      </c>
      <c r="L491" s="31"/>
      <c r="M491" s="135" t="s">
        <v>1</v>
      </c>
      <c r="N491" s="136" t="s">
        <v>40</v>
      </c>
      <c r="P491" s="137">
        <f>O491*H491</f>
        <v>0</v>
      </c>
      <c r="Q491" s="137">
        <v>0</v>
      </c>
      <c r="R491" s="137">
        <f>Q491*H491</f>
        <v>0</v>
      </c>
      <c r="S491" s="137">
        <v>0.27</v>
      </c>
      <c r="T491" s="138">
        <f>S491*H491</f>
        <v>0.4536</v>
      </c>
      <c r="AR491" s="139" t="s">
        <v>151</v>
      </c>
      <c r="AT491" s="139" t="s">
        <v>147</v>
      </c>
      <c r="AU491" s="139" t="s">
        <v>85</v>
      </c>
      <c r="AY491" s="16" t="s">
        <v>144</v>
      </c>
      <c r="BE491" s="140">
        <f>IF(N491="základní",J491,0)</f>
        <v>0</v>
      </c>
      <c r="BF491" s="140">
        <f>IF(N491="snížená",J491,0)</f>
        <v>0</v>
      </c>
      <c r="BG491" s="140">
        <f>IF(N491="zákl. přenesená",J491,0)</f>
        <v>0</v>
      </c>
      <c r="BH491" s="140">
        <f>IF(N491="sníž. přenesená",J491,0)</f>
        <v>0</v>
      </c>
      <c r="BI491" s="140">
        <f>IF(N491="nulová",J491,0)</f>
        <v>0</v>
      </c>
      <c r="BJ491" s="16" t="s">
        <v>83</v>
      </c>
      <c r="BK491" s="140">
        <f>ROUND(I491*H491,2)</f>
        <v>0</v>
      </c>
      <c r="BL491" s="16" t="s">
        <v>151</v>
      </c>
      <c r="BM491" s="139" t="s">
        <v>598</v>
      </c>
    </row>
    <row r="492" spans="2:65" s="14" customFormat="1">
      <c r="B492" s="156"/>
      <c r="D492" s="142" t="s">
        <v>153</v>
      </c>
      <c r="E492" s="157" t="s">
        <v>1</v>
      </c>
      <c r="F492" s="158" t="s">
        <v>599</v>
      </c>
      <c r="H492" s="157" t="s">
        <v>1</v>
      </c>
      <c r="I492" s="159"/>
      <c r="L492" s="156"/>
      <c r="M492" s="160"/>
      <c r="T492" s="161"/>
      <c r="AT492" s="157" t="s">
        <v>153</v>
      </c>
      <c r="AU492" s="157" t="s">
        <v>85</v>
      </c>
      <c r="AV492" s="14" t="s">
        <v>83</v>
      </c>
      <c r="AW492" s="14" t="s">
        <v>32</v>
      </c>
      <c r="AX492" s="14" t="s">
        <v>75</v>
      </c>
      <c r="AY492" s="157" t="s">
        <v>144</v>
      </c>
    </row>
    <row r="493" spans="2:65" s="14" customFormat="1">
      <c r="B493" s="156"/>
      <c r="D493" s="142" t="s">
        <v>153</v>
      </c>
      <c r="E493" s="157" t="s">
        <v>1</v>
      </c>
      <c r="F493" s="158" t="s">
        <v>201</v>
      </c>
      <c r="H493" s="157" t="s">
        <v>1</v>
      </c>
      <c r="I493" s="159"/>
      <c r="L493" s="156"/>
      <c r="M493" s="160"/>
      <c r="T493" s="161"/>
      <c r="AT493" s="157" t="s">
        <v>153</v>
      </c>
      <c r="AU493" s="157" t="s">
        <v>85</v>
      </c>
      <c r="AV493" s="14" t="s">
        <v>83</v>
      </c>
      <c r="AW493" s="14" t="s">
        <v>32</v>
      </c>
      <c r="AX493" s="14" t="s">
        <v>75</v>
      </c>
      <c r="AY493" s="157" t="s">
        <v>144</v>
      </c>
    </row>
    <row r="494" spans="2:65" s="14" customFormat="1">
      <c r="B494" s="156"/>
      <c r="D494" s="142" t="s">
        <v>153</v>
      </c>
      <c r="E494" s="157" t="s">
        <v>1</v>
      </c>
      <c r="F494" s="158" t="s">
        <v>600</v>
      </c>
      <c r="H494" s="157" t="s">
        <v>1</v>
      </c>
      <c r="I494" s="159"/>
      <c r="L494" s="156"/>
      <c r="M494" s="160"/>
      <c r="T494" s="161"/>
      <c r="AT494" s="157" t="s">
        <v>153</v>
      </c>
      <c r="AU494" s="157" t="s">
        <v>85</v>
      </c>
      <c r="AV494" s="14" t="s">
        <v>83</v>
      </c>
      <c r="AW494" s="14" t="s">
        <v>32</v>
      </c>
      <c r="AX494" s="14" t="s">
        <v>75</v>
      </c>
      <c r="AY494" s="157" t="s">
        <v>144</v>
      </c>
    </row>
    <row r="495" spans="2:65" s="12" customFormat="1">
      <c r="B495" s="141"/>
      <c r="D495" s="142" t="s">
        <v>153</v>
      </c>
      <c r="E495" s="143" t="s">
        <v>1</v>
      </c>
      <c r="F495" s="144" t="s">
        <v>601</v>
      </c>
      <c r="H495" s="145">
        <v>1.68</v>
      </c>
      <c r="I495" s="146"/>
      <c r="L495" s="141"/>
      <c r="M495" s="147"/>
      <c r="T495" s="148"/>
      <c r="AT495" s="143" t="s">
        <v>153</v>
      </c>
      <c r="AU495" s="143" t="s">
        <v>85</v>
      </c>
      <c r="AV495" s="12" t="s">
        <v>85</v>
      </c>
      <c r="AW495" s="12" t="s">
        <v>32</v>
      </c>
      <c r="AX495" s="12" t="s">
        <v>75</v>
      </c>
      <c r="AY495" s="143" t="s">
        <v>144</v>
      </c>
    </row>
    <row r="496" spans="2:65" s="13" customFormat="1">
      <c r="B496" s="149"/>
      <c r="D496" s="142" t="s">
        <v>153</v>
      </c>
      <c r="E496" s="150" t="s">
        <v>1</v>
      </c>
      <c r="F496" s="151" t="s">
        <v>159</v>
      </c>
      <c r="H496" s="152">
        <v>1.68</v>
      </c>
      <c r="I496" s="153"/>
      <c r="L496" s="149"/>
      <c r="M496" s="154"/>
      <c r="T496" s="155"/>
      <c r="AT496" s="150" t="s">
        <v>153</v>
      </c>
      <c r="AU496" s="150" t="s">
        <v>85</v>
      </c>
      <c r="AV496" s="13" t="s">
        <v>151</v>
      </c>
      <c r="AW496" s="13" t="s">
        <v>32</v>
      </c>
      <c r="AX496" s="13" t="s">
        <v>83</v>
      </c>
      <c r="AY496" s="150" t="s">
        <v>144</v>
      </c>
    </row>
    <row r="497" spans="2:65" s="1" customFormat="1" ht="16.5" customHeight="1">
      <c r="B497" s="127"/>
      <c r="C497" s="128" t="s">
        <v>602</v>
      </c>
      <c r="D497" s="128" t="s">
        <v>147</v>
      </c>
      <c r="E497" s="129" t="s">
        <v>603</v>
      </c>
      <c r="F497" s="130" t="s">
        <v>604</v>
      </c>
      <c r="G497" s="131" t="s">
        <v>374</v>
      </c>
      <c r="H497" s="132">
        <v>7.2</v>
      </c>
      <c r="I497" s="133"/>
      <c r="J497" s="134">
        <f>ROUND(I497*H497,2)</f>
        <v>0</v>
      </c>
      <c r="K497" s="130" t="s">
        <v>1</v>
      </c>
      <c r="L497" s="31"/>
      <c r="M497" s="135" t="s">
        <v>1</v>
      </c>
      <c r="N497" s="136" t="s">
        <v>40</v>
      </c>
      <c r="P497" s="137">
        <f>O497*H497</f>
        <v>0</v>
      </c>
      <c r="Q497" s="137">
        <v>0</v>
      </c>
      <c r="R497" s="137">
        <f>Q497*H497</f>
        <v>0</v>
      </c>
      <c r="S497" s="137">
        <v>0</v>
      </c>
      <c r="T497" s="138">
        <f>S497*H497</f>
        <v>0</v>
      </c>
      <c r="AR497" s="139" t="s">
        <v>151</v>
      </c>
      <c r="AT497" s="139" t="s">
        <v>147</v>
      </c>
      <c r="AU497" s="139" t="s">
        <v>85</v>
      </c>
      <c r="AY497" s="16" t="s">
        <v>144</v>
      </c>
      <c r="BE497" s="140">
        <f>IF(N497="základní",J497,0)</f>
        <v>0</v>
      </c>
      <c r="BF497" s="140">
        <f>IF(N497="snížená",J497,0)</f>
        <v>0</v>
      </c>
      <c r="BG497" s="140">
        <f>IF(N497="zákl. přenesená",J497,0)</f>
        <v>0</v>
      </c>
      <c r="BH497" s="140">
        <f>IF(N497="sníž. přenesená",J497,0)</f>
        <v>0</v>
      </c>
      <c r="BI497" s="140">
        <f>IF(N497="nulová",J497,0)</f>
        <v>0</v>
      </c>
      <c r="BJ497" s="16" t="s">
        <v>83</v>
      </c>
      <c r="BK497" s="140">
        <f>ROUND(I497*H497,2)</f>
        <v>0</v>
      </c>
      <c r="BL497" s="16" t="s">
        <v>151</v>
      </c>
      <c r="BM497" s="139" t="s">
        <v>605</v>
      </c>
    </row>
    <row r="498" spans="2:65" s="14" customFormat="1">
      <c r="B498" s="156"/>
      <c r="D498" s="142" t="s">
        <v>153</v>
      </c>
      <c r="E498" s="157" t="s">
        <v>1</v>
      </c>
      <c r="F498" s="158" t="s">
        <v>606</v>
      </c>
      <c r="H498" s="157" t="s">
        <v>1</v>
      </c>
      <c r="I498" s="159"/>
      <c r="L498" s="156"/>
      <c r="M498" s="160"/>
      <c r="T498" s="161"/>
      <c r="AT498" s="157" t="s">
        <v>153</v>
      </c>
      <c r="AU498" s="157" t="s">
        <v>85</v>
      </c>
      <c r="AV498" s="14" t="s">
        <v>83</v>
      </c>
      <c r="AW498" s="14" t="s">
        <v>32</v>
      </c>
      <c r="AX498" s="14" t="s">
        <v>75</v>
      </c>
      <c r="AY498" s="157" t="s">
        <v>144</v>
      </c>
    </row>
    <row r="499" spans="2:65" s="12" customFormat="1">
      <c r="B499" s="141"/>
      <c r="D499" s="142" t="s">
        <v>153</v>
      </c>
      <c r="E499" s="143" t="s">
        <v>1</v>
      </c>
      <c r="F499" s="144" t="s">
        <v>607</v>
      </c>
      <c r="H499" s="145">
        <v>7.2</v>
      </c>
      <c r="I499" s="146"/>
      <c r="L499" s="141"/>
      <c r="M499" s="147"/>
      <c r="T499" s="148"/>
      <c r="AT499" s="143" t="s">
        <v>153</v>
      </c>
      <c r="AU499" s="143" t="s">
        <v>85</v>
      </c>
      <c r="AV499" s="12" t="s">
        <v>85</v>
      </c>
      <c r="AW499" s="12" t="s">
        <v>32</v>
      </c>
      <c r="AX499" s="12" t="s">
        <v>75</v>
      </c>
      <c r="AY499" s="143" t="s">
        <v>144</v>
      </c>
    </row>
    <row r="500" spans="2:65" s="13" customFormat="1">
      <c r="B500" s="149"/>
      <c r="D500" s="142" t="s">
        <v>153</v>
      </c>
      <c r="E500" s="150" t="s">
        <v>1</v>
      </c>
      <c r="F500" s="151" t="s">
        <v>159</v>
      </c>
      <c r="H500" s="152">
        <v>7.2</v>
      </c>
      <c r="I500" s="153"/>
      <c r="L500" s="149"/>
      <c r="M500" s="154"/>
      <c r="T500" s="155"/>
      <c r="AT500" s="150" t="s">
        <v>153</v>
      </c>
      <c r="AU500" s="150" t="s">
        <v>85</v>
      </c>
      <c r="AV500" s="13" t="s">
        <v>151</v>
      </c>
      <c r="AW500" s="13" t="s">
        <v>32</v>
      </c>
      <c r="AX500" s="13" t="s">
        <v>83</v>
      </c>
      <c r="AY500" s="150" t="s">
        <v>144</v>
      </c>
    </row>
    <row r="501" spans="2:65" s="1" customFormat="1" ht="16.5" customHeight="1">
      <c r="B501" s="127"/>
      <c r="C501" s="128" t="s">
        <v>608</v>
      </c>
      <c r="D501" s="128" t="s">
        <v>147</v>
      </c>
      <c r="E501" s="129" t="s">
        <v>609</v>
      </c>
      <c r="F501" s="130" t="s">
        <v>610</v>
      </c>
      <c r="G501" s="131" t="s">
        <v>374</v>
      </c>
      <c r="H501" s="132">
        <v>0.8</v>
      </c>
      <c r="I501" s="133"/>
      <c r="J501" s="134">
        <f>ROUND(I501*H501,2)</f>
        <v>0</v>
      </c>
      <c r="K501" s="130" t="s">
        <v>395</v>
      </c>
      <c r="L501" s="31"/>
      <c r="M501" s="135" t="s">
        <v>1</v>
      </c>
      <c r="N501" s="136" t="s">
        <v>40</v>
      </c>
      <c r="P501" s="137">
        <f>O501*H501</f>
        <v>0</v>
      </c>
      <c r="Q501" s="137">
        <v>0</v>
      </c>
      <c r="R501" s="137">
        <f>Q501*H501</f>
        <v>0</v>
      </c>
      <c r="S501" s="137">
        <v>6.0000000000000001E-3</v>
      </c>
      <c r="T501" s="138">
        <f>S501*H501</f>
        <v>4.8000000000000004E-3</v>
      </c>
      <c r="AR501" s="139" t="s">
        <v>151</v>
      </c>
      <c r="AT501" s="139" t="s">
        <v>147</v>
      </c>
      <c r="AU501" s="139" t="s">
        <v>85</v>
      </c>
      <c r="AY501" s="16" t="s">
        <v>144</v>
      </c>
      <c r="BE501" s="140">
        <f>IF(N501="základní",J501,0)</f>
        <v>0</v>
      </c>
      <c r="BF501" s="140">
        <f>IF(N501="snížená",J501,0)</f>
        <v>0</v>
      </c>
      <c r="BG501" s="140">
        <f>IF(N501="zákl. přenesená",J501,0)</f>
        <v>0</v>
      </c>
      <c r="BH501" s="140">
        <f>IF(N501="sníž. přenesená",J501,0)</f>
        <v>0</v>
      </c>
      <c r="BI501" s="140">
        <f>IF(N501="nulová",J501,0)</f>
        <v>0</v>
      </c>
      <c r="BJ501" s="16" t="s">
        <v>83</v>
      </c>
      <c r="BK501" s="140">
        <f>ROUND(I501*H501,2)</f>
        <v>0</v>
      </c>
      <c r="BL501" s="16" t="s">
        <v>151</v>
      </c>
      <c r="BM501" s="139" t="s">
        <v>611</v>
      </c>
    </row>
    <row r="502" spans="2:65" s="1" customFormat="1" ht="24.2" customHeight="1">
      <c r="B502" s="127"/>
      <c r="C502" s="128" t="s">
        <v>612</v>
      </c>
      <c r="D502" s="128" t="s">
        <v>147</v>
      </c>
      <c r="E502" s="129" t="s">
        <v>613</v>
      </c>
      <c r="F502" s="130" t="s">
        <v>614</v>
      </c>
      <c r="G502" s="131" t="s">
        <v>374</v>
      </c>
      <c r="H502" s="132">
        <v>0.5</v>
      </c>
      <c r="I502" s="133"/>
      <c r="J502" s="134">
        <f>ROUND(I502*H502,2)</f>
        <v>0</v>
      </c>
      <c r="K502" s="130" t="s">
        <v>395</v>
      </c>
      <c r="L502" s="31"/>
      <c r="M502" s="135" t="s">
        <v>1</v>
      </c>
      <c r="N502" s="136" t="s">
        <v>40</v>
      </c>
      <c r="P502" s="137">
        <f>O502*H502</f>
        <v>0</v>
      </c>
      <c r="Q502" s="137">
        <v>0</v>
      </c>
      <c r="R502" s="137">
        <f>Q502*H502</f>
        <v>0</v>
      </c>
      <c r="S502" s="137">
        <v>8.9999999999999993E-3</v>
      </c>
      <c r="T502" s="138">
        <f>S502*H502</f>
        <v>4.4999999999999997E-3</v>
      </c>
      <c r="AR502" s="139" t="s">
        <v>151</v>
      </c>
      <c r="AT502" s="139" t="s">
        <v>147</v>
      </c>
      <c r="AU502" s="139" t="s">
        <v>85</v>
      </c>
      <c r="AY502" s="16" t="s">
        <v>144</v>
      </c>
      <c r="BE502" s="140">
        <f>IF(N502="základní",J502,0)</f>
        <v>0</v>
      </c>
      <c r="BF502" s="140">
        <f>IF(N502="snížená",J502,0)</f>
        <v>0</v>
      </c>
      <c r="BG502" s="140">
        <f>IF(N502="zákl. přenesená",J502,0)</f>
        <v>0</v>
      </c>
      <c r="BH502" s="140">
        <f>IF(N502="sníž. přenesená",J502,0)</f>
        <v>0</v>
      </c>
      <c r="BI502" s="140">
        <f>IF(N502="nulová",J502,0)</f>
        <v>0</v>
      </c>
      <c r="BJ502" s="16" t="s">
        <v>83</v>
      </c>
      <c r="BK502" s="140">
        <f>ROUND(I502*H502,2)</f>
        <v>0</v>
      </c>
      <c r="BL502" s="16" t="s">
        <v>151</v>
      </c>
      <c r="BM502" s="139" t="s">
        <v>615</v>
      </c>
    </row>
    <row r="503" spans="2:65" s="1" customFormat="1" ht="33" customHeight="1">
      <c r="B503" s="127"/>
      <c r="C503" s="128" t="s">
        <v>616</v>
      </c>
      <c r="D503" s="128" t="s">
        <v>147</v>
      </c>
      <c r="E503" s="129" t="s">
        <v>617</v>
      </c>
      <c r="F503" s="130" t="s">
        <v>618</v>
      </c>
      <c r="G503" s="131" t="s">
        <v>374</v>
      </c>
      <c r="H503" s="132">
        <v>17.399999999999999</v>
      </c>
      <c r="I503" s="133"/>
      <c r="J503" s="134">
        <f>ROUND(I503*H503,2)</f>
        <v>0</v>
      </c>
      <c r="K503" s="130" t="s">
        <v>395</v>
      </c>
      <c r="L503" s="31"/>
      <c r="M503" s="135" t="s">
        <v>1</v>
      </c>
      <c r="N503" s="136" t="s">
        <v>40</v>
      </c>
      <c r="P503" s="137">
        <f>O503*H503</f>
        <v>0</v>
      </c>
      <c r="Q503" s="137">
        <v>0</v>
      </c>
      <c r="R503" s="137">
        <f>Q503*H503</f>
        <v>0</v>
      </c>
      <c r="S503" s="137">
        <v>6.3E-2</v>
      </c>
      <c r="T503" s="138">
        <f>S503*H503</f>
        <v>1.0961999999999998</v>
      </c>
      <c r="AR503" s="139" t="s">
        <v>151</v>
      </c>
      <c r="AT503" s="139" t="s">
        <v>147</v>
      </c>
      <c r="AU503" s="139" t="s">
        <v>85</v>
      </c>
      <c r="AY503" s="16" t="s">
        <v>144</v>
      </c>
      <c r="BE503" s="140">
        <f>IF(N503="základní",J503,0)</f>
        <v>0</v>
      </c>
      <c r="BF503" s="140">
        <f>IF(N503="snížená",J503,0)</f>
        <v>0</v>
      </c>
      <c r="BG503" s="140">
        <f>IF(N503="zákl. přenesená",J503,0)</f>
        <v>0</v>
      </c>
      <c r="BH503" s="140">
        <f>IF(N503="sníž. přenesená",J503,0)</f>
        <v>0</v>
      </c>
      <c r="BI503" s="140">
        <f>IF(N503="nulová",J503,0)</f>
        <v>0</v>
      </c>
      <c r="BJ503" s="16" t="s">
        <v>83</v>
      </c>
      <c r="BK503" s="140">
        <f>ROUND(I503*H503,2)</f>
        <v>0</v>
      </c>
      <c r="BL503" s="16" t="s">
        <v>151</v>
      </c>
      <c r="BM503" s="139" t="s">
        <v>619</v>
      </c>
    </row>
    <row r="504" spans="2:65" s="14" customFormat="1" ht="22.5">
      <c r="B504" s="156"/>
      <c r="D504" s="142" t="s">
        <v>153</v>
      </c>
      <c r="E504" s="157" t="s">
        <v>1</v>
      </c>
      <c r="F504" s="158" t="s">
        <v>193</v>
      </c>
      <c r="H504" s="157" t="s">
        <v>1</v>
      </c>
      <c r="I504" s="159"/>
      <c r="L504" s="156"/>
      <c r="M504" s="160"/>
      <c r="T504" s="161"/>
      <c r="AT504" s="157" t="s">
        <v>153</v>
      </c>
      <c r="AU504" s="157" t="s">
        <v>85</v>
      </c>
      <c r="AV504" s="14" t="s">
        <v>83</v>
      </c>
      <c r="AW504" s="14" t="s">
        <v>32</v>
      </c>
      <c r="AX504" s="14" t="s">
        <v>75</v>
      </c>
      <c r="AY504" s="157" t="s">
        <v>144</v>
      </c>
    </row>
    <row r="505" spans="2:65" s="14" customFormat="1">
      <c r="B505" s="156"/>
      <c r="D505" s="142" t="s">
        <v>153</v>
      </c>
      <c r="E505" s="157" t="s">
        <v>1</v>
      </c>
      <c r="F505" s="158" t="s">
        <v>194</v>
      </c>
      <c r="H505" s="157" t="s">
        <v>1</v>
      </c>
      <c r="I505" s="159"/>
      <c r="L505" s="156"/>
      <c r="M505" s="160"/>
      <c r="T505" s="161"/>
      <c r="AT505" s="157" t="s">
        <v>153</v>
      </c>
      <c r="AU505" s="157" t="s">
        <v>85</v>
      </c>
      <c r="AV505" s="14" t="s">
        <v>83</v>
      </c>
      <c r="AW505" s="14" t="s">
        <v>32</v>
      </c>
      <c r="AX505" s="14" t="s">
        <v>75</v>
      </c>
      <c r="AY505" s="157" t="s">
        <v>144</v>
      </c>
    </row>
    <row r="506" spans="2:65" s="12" customFormat="1">
      <c r="B506" s="141"/>
      <c r="D506" s="142" t="s">
        <v>153</v>
      </c>
      <c r="E506" s="143" t="s">
        <v>1</v>
      </c>
      <c r="F506" s="144" t="s">
        <v>620</v>
      </c>
      <c r="H506" s="145">
        <v>17.399999999999999</v>
      </c>
      <c r="I506" s="146"/>
      <c r="L506" s="141"/>
      <c r="M506" s="147"/>
      <c r="T506" s="148"/>
      <c r="AT506" s="143" t="s">
        <v>153</v>
      </c>
      <c r="AU506" s="143" t="s">
        <v>85</v>
      </c>
      <c r="AV506" s="12" t="s">
        <v>85</v>
      </c>
      <c r="AW506" s="12" t="s">
        <v>32</v>
      </c>
      <c r="AX506" s="12" t="s">
        <v>75</v>
      </c>
      <c r="AY506" s="143" t="s">
        <v>144</v>
      </c>
    </row>
    <row r="507" spans="2:65" s="13" customFormat="1">
      <c r="B507" s="149"/>
      <c r="D507" s="142" t="s">
        <v>153</v>
      </c>
      <c r="E507" s="150" t="s">
        <v>1</v>
      </c>
      <c r="F507" s="151" t="s">
        <v>159</v>
      </c>
      <c r="H507" s="152">
        <v>17.399999999999999</v>
      </c>
      <c r="I507" s="153"/>
      <c r="L507" s="149"/>
      <c r="M507" s="154"/>
      <c r="T507" s="155"/>
      <c r="AT507" s="150" t="s">
        <v>153</v>
      </c>
      <c r="AU507" s="150" t="s">
        <v>85</v>
      </c>
      <c r="AV507" s="13" t="s">
        <v>151</v>
      </c>
      <c r="AW507" s="13" t="s">
        <v>32</v>
      </c>
      <c r="AX507" s="13" t="s">
        <v>83</v>
      </c>
      <c r="AY507" s="150" t="s">
        <v>144</v>
      </c>
    </row>
    <row r="508" spans="2:65" s="1" customFormat="1" ht="33" customHeight="1">
      <c r="B508" s="127"/>
      <c r="C508" s="128" t="s">
        <v>621</v>
      </c>
      <c r="D508" s="128" t="s">
        <v>147</v>
      </c>
      <c r="E508" s="129" t="s">
        <v>622</v>
      </c>
      <c r="F508" s="130" t="s">
        <v>623</v>
      </c>
      <c r="G508" s="131" t="s">
        <v>374</v>
      </c>
      <c r="H508" s="132">
        <v>17.399999999999999</v>
      </c>
      <c r="I508" s="133"/>
      <c r="J508" s="134">
        <f>ROUND(I508*H508,2)</f>
        <v>0</v>
      </c>
      <c r="K508" s="130" t="s">
        <v>395</v>
      </c>
      <c r="L508" s="31"/>
      <c r="M508" s="135" t="s">
        <v>1</v>
      </c>
      <c r="N508" s="136" t="s">
        <v>40</v>
      </c>
      <c r="P508" s="137">
        <f>O508*H508</f>
        <v>0</v>
      </c>
      <c r="Q508" s="137">
        <v>2.3630499999999999E-2</v>
      </c>
      <c r="R508" s="137">
        <f>Q508*H508</f>
        <v>0.41117069999999994</v>
      </c>
      <c r="S508" s="137">
        <v>0</v>
      </c>
      <c r="T508" s="138">
        <f>S508*H508</f>
        <v>0</v>
      </c>
      <c r="AR508" s="139" t="s">
        <v>151</v>
      </c>
      <c r="AT508" s="139" t="s">
        <v>147</v>
      </c>
      <c r="AU508" s="139" t="s">
        <v>85</v>
      </c>
      <c r="AY508" s="16" t="s">
        <v>144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6" t="s">
        <v>83</v>
      </c>
      <c r="BK508" s="140">
        <f>ROUND(I508*H508,2)</f>
        <v>0</v>
      </c>
      <c r="BL508" s="16" t="s">
        <v>151</v>
      </c>
      <c r="BM508" s="139" t="s">
        <v>624</v>
      </c>
    </row>
    <row r="509" spans="2:65" s="1" customFormat="1" ht="24.2" customHeight="1">
      <c r="B509" s="127"/>
      <c r="C509" s="128" t="s">
        <v>625</v>
      </c>
      <c r="D509" s="128" t="s">
        <v>147</v>
      </c>
      <c r="E509" s="129" t="s">
        <v>626</v>
      </c>
      <c r="F509" s="130" t="s">
        <v>627</v>
      </c>
      <c r="G509" s="131" t="s">
        <v>374</v>
      </c>
      <c r="H509" s="132">
        <v>16.05</v>
      </c>
      <c r="I509" s="133"/>
      <c r="J509" s="134">
        <f>ROUND(I509*H509,2)</f>
        <v>0</v>
      </c>
      <c r="K509" s="130" t="s">
        <v>395</v>
      </c>
      <c r="L509" s="31"/>
      <c r="M509" s="135" t="s">
        <v>1</v>
      </c>
      <c r="N509" s="136" t="s">
        <v>40</v>
      </c>
      <c r="P509" s="137">
        <f>O509*H509</f>
        <v>0</v>
      </c>
      <c r="Q509" s="137">
        <v>2.009E-4</v>
      </c>
      <c r="R509" s="137">
        <f>Q509*H509</f>
        <v>3.2244450000000003E-3</v>
      </c>
      <c r="S509" s="137">
        <v>0</v>
      </c>
      <c r="T509" s="138">
        <f>S509*H509</f>
        <v>0</v>
      </c>
      <c r="AR509" s="139" t="s">
        <v>151</v>
      </c>
      <c r="AT509" s="139" t="s">
        <v>147</v>
      </c>
      <c r="AU509" s="139" t="s">
        <v>85</v>
      </c>
      <c r="AY509" s="16" t="s">
        <v>144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6" t="s">
        <v>83</v>
      </c>
      <c r="BK509" s="140">
        <f>ROUND(I509*H509,2)</f>
        <v>0</v>
      </c>
      <c r="BL509" s="16" t="s">
        <v>151</v>
      </c>
      <c r="BM509" s="139" t="s">
        <v>628</v>
      </c>
    </row>
    <row r="510" spans="2:65" s="14" customFormat="1">
      <c r="B510" s="156"/>
      <c r="D510" s="142" t="s">
        <v>153</v>
      </c>
      <c r="E510" s="157" t="s">
        <v>1</v>
      </c>
      <c r="F510" s="158" t="s">
        <v>629</v>
      </c>
      <c r="H510" s="157" t="s">
        <v>1</v>
      </c>
      <c r="I510" s="159"/>
      <c r="L510" s="156"/>
      <c r="M510" s="160"/>
      <c r="T510" s="161"/>
      <c r="AT510" s="157" t="s">
        <v>153</v>
      </c>
      <c r="AU510" s="157" t="s">
        <v>85</v>
      </c>
      <c r="AV510" s="14" t="s">
        <v>83</v>
      </c>
      <c r="AW510" s="14" t="s">
        <v>32</v>
      </c>
      <c r="AX510" s="14" t="s">
        <v>75</v>
      </c>
      <c r="AY510" s="157" t="s">
        <v>144</v>
      </c>
    </row>
    <row r="511" spans="2:65" s="14" customFormat="1">
      <c r="B511" s="156"/>
      <c r="D511" s="142" t="s">
        <v>153</v>
      </c>
      <c r="E511" s="157" t="s">
        <v>1</v>
      </c>
      <c r="F511" s="158" t="s">
        <v>544</v>
      </c>
      <c r="H511" s="157" t="s">
        <v>1</v>
      </c>
      <c r="I511" s="159"/>
      <c r="L511" s="156"/>
      <c r="M511" s="160"/>
      <c r="T511" s="161"/>
      <c r="AT511" s="157" t="s">
        <v>153</v>
      </c>
      <c r="AU511" s="157" t="s">
        <v>85</v>
      </c>
      <c r="AV511" s="14" t="s">
        <v>83</v>
      </c>
      <c r="AW511" s="14" t="s">
        <v>32</v>
      </c>
      <c r="AX511" s="14" t="s">
        <v>75</v>
      </c>
      <c r="AY511" s="157" t="s">
        <v>144</v>
      </c>
    </row>
    <row r="512" spans="2:65" s="12" customFormat="1">
      <c r="B512" s="141"/>
      <c r="D512" s="142" t="s">
        <v>153</v>
      </c>
      <c r="E512" s="143" t="s">
        <v>1</v>
      </c>
      <c r="F512" s="144" t="s">
        <v>630</v>
      </c>
      <c r="H512" s="145">
        <v>16.05</v>
      </c>
      <c r="I512" s="146"/>
      <c r="L512" s="141"/>
      <c r="M512" s="147"/>
      <c r="T512" s="148"/>
      <c r="AT512" s="143" t="s">
        <v>153</v>
      </c>
      <c r="AU512" s="143" t="s">
        <v>85</v>
      </c>
      <c r="AV512" s="12" t="s">
        <v>85</v>
      </c>
      <c r="AW512" s="12" t="s">
        <v>32</v>
      </c>
      <c r="AX512" s="12" t="s">
        <v>75</v>
      </c>
      <c r="AY512" s="143" t="s">
        <v>144</v>
      </c>
    </row>
    <row r="513" spans="2:65" s="13" customFormat="1">
      <c r="B513" s="149"/>
      <c r="D513" s="142" t="s">
        <v>153</v>
      </c>
      <c r="E513" s="150" t="s">
        <v>1</v>
      </c>
      <c r="F513" s="151" t="s">
        <v>159</v>
      </c>
      <c r="H513" s="152">
        <v>16.05</v>
      </c>
      <c r="I513" s="153"/>
      <c r="L513" s="149"/>
      <c r="M513" s="154"/>
      <c r="T513" s="155"/>
      <c r="AT513" s="150" t="s">
        <v>153</v>
      </c>
      <c r="AU513" s="150" t="s">
        <v>85</v>
      </c>
      <c r="AV513" s="13" t="s">
        <v>151</v>
      </c>
      <c r="AW513" s="13" t="s">
        <v>32</v>
      </c>
      <c r="AX513" s="13" t="s">
        <v>83</v>
      </c>
      <c r="AY513" s="150" t="s">
        <v>144</v>
      </c>
    </row>
    <row r="514" spans="2:65" s="1" customFormat="1" ht="24.2" customHeight="1">
      <c r="B514" s="127"/>
      <c r="C514" s="128" t="s">
        <v>631</v>
      </c>
      <c r="D514" s="128" t="s">
        <v>147</v>
      </c>
      <c r="E514" s="129" t="s">
        <v>632</v>
      </c>
      <c r="F514" s="130" t="s">
        <v>633</v>
      </c>
      <c r="G514" s="131" t="s">
        <v>150</v>
      </c>
      <c r="H514" s="132">
        <v>16.05</v>
      </c>
      <c r="I514" s="133"/>
      <c r="J514" s="134">
        <f>ROUND(I514*H514,2)</f>
        <v>0</v>
      </c>
      <c r="K514" s="130" t="s">
        <v>395</v>
      </c>
      <c r="L514" s="31"/>
      <c r="M514" s="135" t="s">
        <v>1</v>
      </c>
      <c r="N514" s="136" t="s">
        <v>40</v>
      </c>
      <c r="P514" s="137">
        <f>O514*H514</f>
        <v>0</v>
      </c>
      <c r="Q514" s="137">
        <v>5.9500000000000002E-7</v>
      </c>
      <c r="R514" s="137">
        <f>Q514*H514</f>
        <v>9.5497500000000012E-6</v>
      </c>
      <c r="S514" s="137">
        <v>0</v>
      </c>
      <c r="T514" s="138">
        <f>S514*H514</f>
        <v>0</v>
      </c>
      <c r="AR514" s="139" t="s">
        <v>151</v>
      </c>
      <c r="AT514" s="139" t="s">
        <v>147</v>
      </c>
      <c r="AU514" s="139" t="s">
        <v>85</v>
      </c>
      <c r="AY514" s="16" t="s">
        <v>144</v>
      </c>
      <c r="BE514" s="140">
        <f>IF(N514="základní",J514,0)</f>
        <v>0</v>
      </c>
      <c r="BF514" s="140">
        <f>IF(N514="snížená",J514,0)</f>
        <v>0</v>
      </c>
      <c r="BG514" s="140">
        <f>IF(N514="zákl. přenesená",J514,0)</f>
        <v>0</v>
      </c>
      <c r="BH514" s="140">
        <f>IF(N514="sníž. přenesená",J514,0)</f>
        <v>0</v>
      </c>
      <c r="BI514" s="140">
        <f>IF(N514="nulová",J514,0)</f>
        <v>0</v>
      </c>
      <c r="BJ514" s="16" t="s">
        <v>83</v>
      </c>
      <c r="BK514" s="140">
        <f>ROUND(I514*H514,2)</f>
        <v>0</v>
      </c>
      <c r="BL514" s="16" t="s">
        <v>151</v>
      </c>
      <c r="BM514" s="139" t="s">
        <v>634</v>
      </c>
    </row>
    <row r="515" spans="2:65" s="1" customFormat="1" ht="33" customHeight="1">
      <c r="B515" s="127"/>
      <c r="C515" s="128" t="s">
        <v>635</v>
      </c>
      <c r="D515" s="128" t="s">
        <v>147</v>
      </c>
      <c r="E515" s="129" t="s">
        <v>636</v>
      </c>
      <c r="F515" s="130" t="s">
        <v>637</v>
      </c>
      <c r="G515" s="131" t="s">
        <v>150</v>
      </c>
      <c r="H515" s="132">
        <v>13.5</v>
      </c>
      <c r="I515" s="133"/>
      <c r="J515" s="134">
        <f>ROUND(I515*H515,2)</f>
        <v>0</v>
      </c>
      <c r="K515" s="130" t="s">
        <v>395</v>
      </c>
      <c r="L515" s="31"/>
      <c r="M515" s="135" t="s">
        <v>1</v>
      </c>
      <c r="N515" s="136" t="s">
        <v>40</v>
      </c>
      <c r="P515" s="137">
        <f>O515*H515</f>
        <v>0</v>
      </c>
      <c r="Q515" s="137">
        <v>0</v>
      </c>
      <c r="R515" s="137">
        <f>Q515*H515</f>
        <v>0</v>
      </c>
      <c r="S515" s="137">
        <v>0.05</v>
      </c>
      <c r="T515" s="138">
        <f>S515*H515</f>
        <v>0.67500000000000004</v>
      </c>
      <c r="AR515" s="139" t="s">
        <v>151</v>
      </c>
      <c r="AT515" s="139" t="s">
        <v>147</v>
      </c>
      <c r="AU515" s="139" t="s">
        <v>85</v>
      </c>
      <c r="AY515" s="16" t="s">
        <v>144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6" t="s">
        <v>83</v>
      </c>
      <c r="BK515" s="140">
        <f>ROUND(I515*H515,2)</f>
        <v>0</v>
      </c>
      <c r="BL515" s="16" t="s">
        <v>151</v>
      </c>
      <c r="BM515" s="139" t="s">
        <v>638</v>
      </c>
    </row>
    <row r="516" spans="2:65" s="14" customFormat="1">
      <c r="B516" s="156"/>
      <c r="D516" s="142" t="s">
        <v>153</v>
      </c>
      <c r="E516" s="157" t="s">
        <v>1</v>
      </c>
      <c r="F516" s="158" t="s">
        <v>639</v>
      </c>
      <c r="H516" s="157" t="s">
        <v>1</v>
      </c>
      <c r="I516" s="159"/>
      <c r="L516" s="156"/>
      <c r="M516" s="160"/>
      <c r="T516" s="161"/>
      <c r="AT516" s="157" t="s">
        <v>153</v>
      </c>
      <c r="AU516" s="157" t="s">
        <v>85</v>
      </c>
      <c r="AV516" s="14" t="s">
        <v>83</v>
      </c>
      <c r="AW516" s="14" t="s">
        <v>32</v>
      </c>
      <c r="AX516" s="14" t="s">
        <v>75</v>
      </c>
      <c r="AY516" s="157" t="s">
        <v>144</v>
      </c>
    </row>
    <row r="517" spans="2:65" s="14" customFormat="1">
      <c r="B517" s="156"/>
      <c r="D517" s="142" t="s">
        <v>153</v>
      </c>
      <c r="E517" s="157" t="s">
        <v>1</v>
      </c>
      <c r="F517" s="158" t="s">
        <v>544</v>
      </c>
      <c r="H517" s="157" t="s">
        <v>1</v>
      </c>
      <c r="I517" s="159"/>
      <c r="L517" s="156"/>
      <c r="M517" s="160"/>
      <c r="T517" s="161"/>
      <c r="AT517" s="157" t="s">
        <v>153</v>
      </c>
      <c r="AU517" s="157" t="s">
        <v>85</v>
      </c>
      <c r="AV517" s="14" t="s">
        <v>83</v>
      </c>
      <c r="AW517" s="14" t="s">
        <v>32</v>
      </c>
      <c r="AX517" s="14" t="s">
        <v>75</v>
      </c>
      <c r="AY517" s="157" t="s">
        <v>144</v>
      </c>
    </row>
    <row r="518" spans="2:65" s="12" customFormat="1">
      <c r="B518" s="141"/>
      <c r="D518" s="142" t="s">
        <v>153</v>
      </c>
      <c r="E518" s="143" t="s">
        <v>1</v>
      </c>
      <c r="F518" s="144" t="s">
        <v>640</v>
      </c>
      <c r="H518" s="145">
        <v>13.5</v>
      </c>
      <c r="I518" s="146"/>
      <c r="L518" s="141"/>
      <c r="M518" s="147"/>
      <c r="T518" s="148"/>
      <c r="AT518" s="143" t="s">
        <v>153</v>
      </c>
      <c r="AU518" s="143" t="s">
        <v>85</v>
      </c>
      <c r="AV518" s="12" t="s">
        <v>85</v>
      </c>
      <c r="AW518" s="12" t="s">
        <v>32</v>
      </c>
      <c r="AX518" s="12" t="s">
        <v>75</v>
      </c>
      <c r="AY518" s="143" t="s">
        <v>144</v>
      </c>
    </row>
    <row r="519" spans="2:65" s="13" customFormat="1">
      <c r="B519" s="149"/>
      <c r="D519" s="142" t="s">
        <v>153</v>
      </c>
      <c r="E519" s="150" t="s">
        <v>1</v>
      </c>
      <c r="F519" s="151" t="s">
        <v>159</v>
      </c>
      <c r="H519" s="152">
        <v>13.5</v>
      </c>
      <c r="I519" s="153"/>
      <c r="L519" s="149"/>
      <c r="M519" s="154"/>
      <c r="T519" s="155"/>
      <c r="AT519" s="150" t="s">
        <v>153</v>
      </c>
      <c r="AU519" s="150" t="s">
        <v>85</v>
      </c>
      <c r="AV519" s="13" t="s">
        <v>151</v>
      </c>
      <c r="AW519" s="13" t="s">
        <v>32</v>
      </c>
      <c r="AX519" s="13" t="s">
        <v>83</v>
      </c>
      <c r="AY519" s="150" t="s">
        <v>144</v>
      </c>
    </row>
    <row r="520" spans="2:65" s="1" customFormat="1" ht="21.75" customHeight="1">
      <c r="B520" s="127"/>
      <c r="C520" s="128" t="s">
        <v>641</v>
      </c>
      <c r="D520" s="128" t="s">
        <v>147</v>
      </c>
      <c r="E520" s="129" t="s">
        <v>642</v>
      </c>
      <c r="F520" s="130" t="s">
        <v>643</v>
      </c>
      <c r="G520" s="131" t="s">
        <v>150</v>
      </c>
      <c r="H520" s="132">
        <v>50.24</v>
      </c>
      <c r="I520" s="133"/>
      <c r="J520" s="134">
        <f>ROUND(I520*H520,2)</f>
        <v>0</v>
      </c>
      <c r="K520" s="130" t="s">
        <v>1</v>
      </c>
      <c r="L520" s="31"/>
      <c r="M520" s="135" t="s">
        <v>1</v>
      </c>
      <c r="N520" s="136" t="s">
        <v>40</v>
      </c>
      <c r="P520" s="137">
        <f>O520*H520</f>
        <v>0</v>
      </c>
      <c r="Q520" s="137">
        <v>0</v>
      </c>
      <c r="R520" s="137">
        <f>Q520*H520</f>
        <v>0</v>
      </c>
      <c r="S520" s="137">
        <v>0</v>
      </c>
      <c r="T520" s="138">
        <f>S520*H520</f>
        <v>0</v>
      </c>
      <c r="AR520" s="139" t="s">
        <v>151</v>
      </c>
      <c r="AT520" s="139" t="s">
        <v>147</v>
      </c>
      <c r="AU520" s="139" t="s">
        <v>85</v>
      </c>
      <c r="AY520" s="16" t="s">
        <v>144</v>
      </c>
      <c r="BE520" s="140">
        <f>IF(N520="základní",J520,0)</f>
        <v>0</v>
      </c>
      <c r="BF520" s="140">
        <f>IF(N520="snížená",J520,0)</f>
        <v>0</v>
      </c>
      <c r="BG520" s="140">
        <f>IF(N520="zákl. přenesená",J520,0)</f>
        <v>0</v>
      </c>
      <c r="BH520" s="140">
        <f>IF(N520="sníž. přenesená",J520,0)</f>
        <v>0</v>
      </c>
      <c r="BI520" s="140">
        <f>IF(N520="nulová",J520,0)</f>
        <v>0</v>
      </c>
      <c r="BJ520" s="16" t="s">
        <v>83</v>
      </c>
      <c r="BK520" s="140">
        <f>ROUND(I520*H520,2)</f>
        <v>0</v>
      </c>
      <c r="BL520" s="16" t="s">
        <v>151</v>
      </c>
      <c r="BM520" s="139" t="s">
        <v>644</v>
      </c>
    </row>
    <row r="521" spans="2:65" s="14" customFormat="1">
      <c r="B521" s="156"/>
      <c r="D521" s="142" t="s">
        <v>153</v>
      </c>
      <c r="E521" s="157" t="s">
        <v>1</v>
      </c>
      <c r="F521" s="158" t="s">
        <v>643</v>
      </c>
      <c r="H521" s="157" t="s">
        <v>1</v>
      </c>
      <c r="I521" s="159"/>
      <c r="L521" s="156"/>
      <c r="M521" s="160"/>
      <c r="T521" s="161"/>
      <c r="AT521" s="157" t="s">
        <v>153</v>
      </c>
      <c r="AU521" s="157" t="s">
        <v>85</v>
      </c>
      <c r="AV521" s="14" t="s">
        <v>83</v>
      </c>
      <c r="AW521" s="14" t="s">
        <v>32</v>
      </c>
      <c r="AX521" s="14" t="s">
        <v>75</v>
      </c>
      <c r="AY521" s="157" t="s">
        <v>144</v>
      </c>
    </row>
    <row r="522" spans="2:65" s="14" customFormat="1">
      <c r="B522" s="156"/>
      <c r="D522" s="142" t="s">
        <v>153</v>
      </c>
      <c r="E522" s="157" t="s">
        <v>1</v>
      </c>
      <c r="F522" s="158" t="s">
        <v>201</v>
      </c>
      <c r="H522" s="157" t="s">
        <v>1</v>
      </c>
      <c r="I522" s="159"/>
      <c r="L522" s="156"/>
      <c r="M522" s="160"/>
      <c r="T522" s="161"/>
      <c r="AT522" s="157" t="s">
        <v>153</v>
      </c>
      <c r="AU522" s="157" t="s">
        <v>85</v>
      </c>
      <c r="AV522" s="14" t="s">
        <v>83</v>
      </c>
      <c r="AW522" s="14" t="s">
        <v>32</v>
      </c>
      <c r="AX522" s="14" t="s">
        <v>75</v>
      </c>
      <c r="AY522" s="157" t="s">
        <v>144</v>
      </c>
    </row>
    <row r="523" spans="2:65" s="14" customFormat="1">
      <c r="B523" s="156"/>
      <c r="D523" s="142" t="s">
        <v>153</v>
      </c>
      <c r="E523" s="157" t="s">
        <v>1</v>
      </c>
      <c r="F523" s="158" t="s">
        <v>585</v>
      </c>
      <c r="H523" s="157" t="s">
        <v>1</v>
      </c>
      <c r="I523" s="159"/>
      <c r="L523" s="156"/>
      <c r="M523" s="160"/>
      <c r="T523" s="161"/>
      <c r="AT523" s="157" t="s">
        <v>153</v>
      </c>
      <c r="AU523" s="157" t="s">
        <v>85</v>
      </c>
      <c r="AV523" s="14" t="s">
        <v>83</v>
      </c>
      <c r="AW523" s="14" t="s">
        <v>32</v>
      </c>
      <c r="AX523" s="14" t="s">
        <v>75</v>
      </c>
      <c r="AY523" s="157" t="s">
        <v>144</v>
      </c>
    </row>
    <row r="524" spans="2:65" s="12" customFormat="1">
      <c r="B524" s="141"/>
      <c r="D524" s="142" t="s">
        <v>153</v>
      </c>
      <c r="E524" s="143" t="s">
        <v>1</v>
      </c>
      <c r="F524" s="144" t="s">
        <v>645</v>
      </c>
      <c r="H524" s="145">
        <v>14.22</v>
      </c>
      <c r="I524" s="146"/>
      <c r="L524" s="141"/>
      <c r="M524" s="147"/>
      <c r="T524" s="148"/>
      <c r="AT524" s="143" t="s">
        <v>153</v>
      </c>
      <c r="AU524" s="143" t="s">
        <v>85</v>
      </c>
      <c r="AV524" s="12" t="s">
        <v>85</v>
      </c>
      <c r="AW524" s="12" t="s">
        <v>32</v>
      </c>
      <c r="AX524" s="12" t="s">
        <v>75</v>
      </c>
      <c r="AY524" s="143" t="s">
        <v>144</v>
      </c>
    </row>
    <row r="525" spans="2:65" s="14" customFormat="1">
      <c r="B525" s="156"/>
      <c r="D525" s="142" t="s">
        <v>153</v>
      </c>
      <c r="E525" s="157" t="s">
        <v>1</v>
      </c>
      <c r="F525" s="158" t="s">
        <v>646</v>
      </c>
      <c r="H525" s="157" t="s">
        <v>1</v>
      </c>
      <c r="I525" s="159"/>
      <c r="L525" s="156"/>
      <c r="M525" s="160"/>
      <c r="T525" s="161"/>
      <c r="AT525" s="157" t="s">
        <v>153</v>
      </c>
      <c r="AU525" s="157" t="s">
        <v>85</v>
      </c>
      <c r="AV525" s="14" t="s">
        <v>83</v>
      </c>
      <c r="AW525" s="14" t="s">
        <v>32</v>
      </c>
      <c r="AX525" s="14" t="s">
        <v>75</v>
      </c>
      <c r="AY525" s="157" t="s">
        <v>144</v>
      </c>
    </row>
    <row r="526" spans="2:65" s="12" customFormat="1">
      <c r="B526" s="141"/>
      <c r="D526" s="142" t="s">
        <v>153</v>
      </c>
      <c r="E526" s="143" t="s">
        <v>1</v>
      </c>
      <c r="F526" s="144" t="s">
        <v>647</v>
      </c>
      <c r="H526" s="145">
        <v>36.020000000000003</v>
      </c>
      <c r="I526" s="146"/>
      <c r="L526" s="141"/>
      <c r="M526" s="147"/>
      <c r="T526" s="148"/>
      <c r="AT526" s="143" t="s">
        <v>153</v>
      </c>
      <c r="AU526" s="143" t="s">
        <v>85</v>
      </c>
      <c r="AV526" s="12" t="s">
        <v>85</v>
      </c>
      <c r="AW526" s="12" t="s">
        <v>32</v>
      </c>
      <c r="AX526" s="12" t="s">
        <v>75</v>
      </c>
      <c r="AY526" s="143" t="s">
        <v>144</v>
      </c>
    </row>
    <row r="527" spans="2:65" s="13" customFormat="1">
      <c r="B527" s="149"/>
      <c r="D527" s="142" t="s">
        <v>153</v>
      </c>
      <c r="E527" s="150" t="s">
        <v>1</v>
      </c>
      <c r="F527" s="151" t="s">
        <v>159</v>
      </c>
      <c r="H527" s="152">
        <v>50.24</v>
      </c>
      <c r="I527" s="153"/>
      <c r="L527" s="149"/>
      <c r="M527" s="154"/>
      <c r="T527" s="155"/>
      <c r="AT527" s="150" t="s">
        <v>153</v>
      </c>
      <c r="AU527" s="150" t="s">
        <v>85</v>
      </c>
      <c r="AV527" s="13" t="s">
        <v>151</v>
      </c>
      <c r="AW527" s="13" t="s">
        <v>32</v>
      </c>
      <c r="AX527" s="13" t="s">
        <v>83</v>
      </c>
      <c r="AY527" s="150" t="s">
        <v>144</v>
      </c>
    </row>
    <row r="528" spans="2:65" s="1" customFormat="1" ht="16.5" customHeight="1">
      <c r="B528" s="127"/>
      <c r="C528" s="128" t="s">
        <v>648</v>
      </c>
      <c r="D528" s="128" t="s">
        <v>147</v>
      </c>
      <c r="E528" s="129" t="s">
        <v>649</v>
      </c>
      <c r="F528" s="130" t="s">
        <v>650</v>
      </c>
      <c r="G528" s="131" t="s">
        <v>651</v>
      </c>
      <c r="H528" s="132">
        <v>5</v>
      </c>
      <c r="I528" s="133"/>
      <c r="J528" s="134">
        <f>ROUND(I528*H528,2)</f>
        <v>0</v>
      </c>
      <c r="K528" s="130" t="s">
        <v>1</v>
      </c>
      <c r="L528" s="31"/>
      <c r="M528" s="135" t="s">
        <v>1</v>
      </c>
      <c r="N528" s="136" t="s">
        <v>40</v>
      </c>
      <c r="P528" s="137">
        <f>O528*H528</f>
        <v>0</v>
      </c>
      <c r="Q528" s="137">
        <v>0</v>
      </c>
      <c r="R528" s="137">
        <f>Q528*H528</f>
        <v>0</v>
      </c>
      <c r="S528" s="137">
        <v>0</v>
      </c>
      <c r="T528" s="138">
        <f>S528*H528</f>
        <v>0</v>
      </c>
      <c r="AR528" s="139" t="s">
        <v>151</v>
      </c>
      <c r="AT528" s="139" t="s">
        <v>147</v>
      </c>
      <c r="AU528" s="139" t="s">
        <v>85</v>
      </c>
      <c r="AY528" s="16" t="s">
        <v>144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6" t="s">
        <v>83</v>
      </c>
      <c r="BK528" s="140">
        <f>ROUND(I528*H528,2)</f>
        <v>0</v>
      </c>
      <c r="BL528" s="16" t="s">
        <v>151</v>
      </c>
      <c r="BM528" s="139" t="s">
        <v>652</v>
      </c>
    </row>
    <row r="529" spans="2:65" s="1" customFormat="1" ht="16.5" customHeight="1">
      <c r="B529" s="127"/>
      <c r="C529" s="128" t="s">
        <v>653</v>
      </c>
      <c r="D529" s="128" t="s">
        <v>147</v>
      </c>
      <c r="E529" s="129" t="s">
        <v>654</v>
      </c>
      <c r="F529" s="130" t="s">
        <v>655</v>
      </c>
      <c r="G529" s="131" t="s">
        <v>181</v>
      </c>
      <c r="H529" s="132">
        <v>2</v>
      </c>
      <c r="I529" s="133"/>
      <c r="J529" s="134">
        <f>ROUND(I529*H529,2)</f>
        <v>0</v>
      </c>
      <c r="K529" s="130" t="s">
        <v>1</v>
      </c>
      <c r="L529" s="31"/>
      <c r="M529" s="135" t="s">
        <v>1</v>
      </c>
      <c r="N529" s="136" t="s">
        <v>40</v>
      </c>
      <c r="P529" s="137">
        <f>O529*H529</f>
        <v>0</v>
      </c>
      <c r="Q529" s="137">
        <v>0</v>
      </c>
      <c r="R529" s="137">
        <f>Q529*H529</f>
        <v>0</v>
      </c>
      <c r="S529" s="137">
        <v>0</v>
      </c>
      <c r="T529" s="138">
        <f>S529*H529</f>
        <v>0</v>
      </c>
      <c r="AR529" s="139" t="s">
        <v>151</v>
      </c>
      <c r="AT529" s="139" t="s">
        <v>147</v>
      </c>
      <c r="AU529" s="139" t="s">
        <v>85</v>
      </c>
      <c r="AY529" s="16" t="s">
        <v>144</v>
      </c>
      <c r="BE529" s="140">
        <f>IF(N529="základní",J529,0)</f>
        <v>0</v>
      </c>
      <c r="BF529" s="140">
        <f>IF(N529="snížená",J529,0)</f>
        <v>0</v>
      </c>
      <c r="BG529" s="140">
        <f>IF(N529="zákl. přenesená",J529,0)</f>
        <v>0</v>
      </c>
      <c r="BH529" s="140">
        <f>IF(N529="sníž. přenesená",J529,0)</f>
        <v>0</v>
      </c>
      <c r="BI529" s="140">
        <f>IF(N529="nulová",J529,0)</f>
        <v>0</v>
      </c>
      <c r="BJ529" s="16" t="s">
        <v>83</v>
      </c>
      <c r="BK529" s="140">
        <f>ROUND(I529*H529,2)</f>
        <v>0</v>
      </c>
      <c r="BL529" s="16" t="s">
        <v>151</v>
      </c>
      <c r="BM529" s="139" t="s">
        <v>656</v>
      </c>
    </row>
    <row r="530" spans="2:65" s="1" customFormat="1" ht="24.2" customHeight="1">
      <c r="B530" s="127"/>
      <c r="C530" s="128" t="s">
        <v>657</v>
      </c>
      <c r="D530" s="128" t="s">
        <v>147</v>
      </c>
      <c r="E530" s="129" t="s">
        <v>658</v>
      </c>
      <c r="F530" s="130" t="s">
        <v>659</v>
      </c>
      <c r="G530" s="131" t="s">
        <v>181</v>
      </c>
      <c r="H530" s="132">
        <v>1</v>
      </c>
      <c r="I530" s="133"/>
      <c r="J530" s="134">
        <f>ROUND(I530*H530,2)</f>
        <v>0</v>
      </c>
      <c r="K530" s="130" t="s">
        <v>1</v>
      </c>
      <c r="L530" s="31"/>
      <c r="M530" s="135" t="s">
        <v>1</v>
      </c>
      <c r="N530" s="136" t="s">
        <v>40</v>
      </c>
      <c r="P530" s="137">
        <f>O530*H530</f>
        <v>0</v>
      </c>
      <c r="Q530" s="137">
        <v>0</v>
      </c>
      <c r="R530" s="137">
        <f>Q530*H530</f>
        <v>0</v>
      </c>
      <c r="S530" s="137">
        <v>0</v>
      </c>
      <c r="T530" s="138">
        <f>S530*H530</f>
        <v>0</v>
      </c>
      <c r="AR530" s="139" t="s">
        <v>151</v>
      </c>
      <c r="AT530" s="139" t="s">
        <v>147</v>
      </c>
      <c r="AU530" s="139" t="s">
        <v>85</v>
      </c>
      <c r="AY530" s="16" t="s">
        <v>144</v>
      </c>
      <c r="BE530" s="140">
        <f>IF(N530="základní",J530,0)</f>
        <v>0</v>
      </c>
      <c r="BF530" s="140">
        <f>IF(N530="snížená",J530,0)</f>
        <v>0</v>
      </c>
      <c r="BG530" s="140">
        <f>IF(N530="zákl. přenesená",J530,0)</f>
        <v>0</v>
      </c>
      <c r="BH530" s="140">
        <f>IF(N530="sníž. přenesená",J530,0)</f>
        <v>0</v>
      </c>
      <c r="BI530" s="140">
        <f>IF(N530="nulová",J530,0)</f>
        <v>0</v>
      </c>
      <c r="BJ530" s="16" t="s">
        <v>83</v>
      </c>
      <c r="BK530" s="140">
        <f>ROUND(I530*H530,2)</f>
        <v>0</v>
      </c>
      <c r="BL530" s="16" t="s">
        <v>151</v>
      </c>
      <c r="BM530" s="139" t="s">
        <v>660</v>
      </c>
    </row>
    <row r="531" spans="2:65" s="1" customFormat="1" ht="16.5" customHeight="1">
      <c r="B531" s="127"/>
      <c r="C531" s="128" t="s">
        <v>661</v>
      </c>
      <c r="D531" s="128" t="s">
        <v>147</v>
      </c>
      <c r="E531" s="129" t="s">
        <v>662</v>
      </c>
      <c r="F531" s="130" t="s">
        <v>663</v>
      </c>
      <c r="G531" s="131" t="s">
        <v>651</v>
      </c>
      <c r="H531" s="132">
        <v>1</v>
      </c>
      <c r="I531" s="133"/>
      <c r="J531" s="134">
        <f>ROUND(I531*H531,2)</f>
        <v>0</v>
      </c>
      <c r="K531" s="130" t="s">
        <v>1</v>
      </c>
      <c r="L531" s="31"/>
      <c r="M531" s="135" t="s">
        <v>1</v>
      </c>
      <c r="N531" s="136" t="s">
        <v>40</v>
      </c>
      <c r="P531" s="137">
        <f>O531*H531</f>
        <v>0</v>
      </c>
      <c r="Q531" s="137">
        <v>0</v>
      </c>
      <c r="R531" s="137">
        <f>Q531*H531</f>
        <v>0</v>
      </c>
      <c r="S531" s="137">
        <v>0</v>
      </c>
      <c r="T531" s="138">
        <f>S531*H531</f>
        <v>0</v>
      </c>
      <c r="AR531" s="139" t="s">
        <v>151</v>
      </c>
      <c r="AT531" s="139" t="s">
        <v>147</v>
      </c>
      <c r="AU531" s="139" t="s">
        <v>85</v>
      </c>
      <c r="AY531" s="16" t="s">
        <v>144</v>
      </c>
      <c r="BE531" s="140">
        <f>IF(N531="základní",J531,0)</f>
        <v>0</v>
      </c>
      <c r="BF531" s="140">
        <f>IF(N531="snížená",J531,0)</f>
        <v>0</v>
      </c>
      <c r="BG531" s="140">
        <f>IF(N531="zákl. přenesená",J531,0)</f>
        <v>0</v>
      </c>
      <c r="BH531" s="140">
        <f>IF(N531="sníž. přenesená",J531,0)</f>
        <v>0</v>
      </c>
      <c r="BI531" s="140">
        <f>IF(N531="nulová",J531,0)</f>
        <v>0</v>
      </c>
      <c r="BJ531" s="16" t="s">
        <v>83</v>
      </c>
      <c r="BK531" s="140">
        <f>ROUND(I531*H531,2)</f>
        <v>0</v>
      </c>
      <c r="BL531" s="16" t="s">
        <v>151</v>
      </c>
      <c r="BM531" s="139" t="s">
        <v>664</v>
      </c>
    </row>
    <row r="532" spans="2:65" s="11" customFormat="1" ht="22.9" customHeight="1">
      <c r="B532" s="115"/>
      <c r="D532" s="116" t="s">
        <v>74</v>
      </c>
      <c r="E532" s="125" t="s">
        <v>665</v>
      </c>
      <c r="F532" s="125" t="s">
        <v>666</v>
      </c>
      <c r="I532" s="118"/>
      <c r="J532" s="126">
        <f>BK532</f>
        <v>0</v>
      </c>
      <c r="L532" s="115"/>
      <c r="M532" s="120"/>
      <c r="P532" s="121">
        <f>SUM(P533:P538)</f>
        <v>0</v>
      </c>
      <c r="R532" s="121">
        <f>SUM(R533:R538)</f>
        <v>0</v>
      </c>
      <c r="T532" s="122">
        <f>SUM(T533:T538)</f>
        <v>0</v>
      </c>
      <c r="AR532" s="116" t="s">
        <v>83</v>
      </c>
      <c r="AT532" s="123" t="s">
        <v>74</v>
      </c>
      <c r="AU532" s="123" t="s">
        <v>83</v>
      </c>
      <c r="AY532" s="116" t="s">
        <v>144</v>
      </c>
      <c r="BK532" s="124">
        <f>SUM(BK533:BK538)</f>
        <v>0</v>
      </c>
    </row>
    <row r="533" spans="2:65" s="1" customFormat="1" ht="16.5" customHeight="1">
      <c r="B533" s="127"/>
      <c r="C533" s="128" t="s">
        <v>667</v>
      </c>
      <c r="D533" s="128" t="s">
        <v>147</v>
      </c>
      <c r="E533" s="129" t="s">
        <v>668</v>
      </c>
      <c r="F533" s="130" t="s">
        <v>669</v>
      </c>
      <c r="G533" s="131" t="s">
        <v>190</v>
      </c>
      <c r="H533" s="132">
        <v>108.123</v>
      </c>
      <c r="I533" s="133"/>
      <c r="J533" s="134">
        <f>ROUND(I533*H533,2)</f>
        <v>0</v>
      </c>
      <c r="K533" s="130" t="s">
        <v>395</v>
      </c>
      <c r="L533" s="31"/>
      <c r="M533" s="135" t="s">
        <v>1</v>
      </c>
      <c r="N533" s="136" t="s">
        <v>40</v>
      </c>
      <c r="P533" s="137">
        <f>O533*H533</f>
        <v>0</v>
      </c>
      <c r="Q533" s="137">
        <v>0</v>
      </c>
      <c r="R533" s="137">
        <f>Q533*H533</f>
        <v>0</v>
      </c>
      <c r="S533" s="137">
        <v>0</v>
      </c>
      <c r="T533" s="138">
        <f>S533*H533</f>
        <v>0</v>
      </c>
      <c r="AR533" s="139" t="s">
        <v>151</v>
      </c>
      <c r="AT533" s="139" t="s">
        <v>147</v>
      </c>
      <c r="AU533" s="139" t="s">
        <v>85</v>
      </c>
      <c r="AY533" s="16" t="s">
        <v>144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6" t="s">
        <v>83</v>
      </c>
      <c r="BK533" s="140">
        <f>ROUND(I533*H533,2)</f>
        <v>0</v>
      </c>
      <c r="BL533" s="16" t="s">
        <v>151</v>
      </c>
      <c r="BM533" s="139" t="s">
        <v>670</v>
      </c>
    </row>
    <row r="534" spans="2:65" s="1" customFormat="1" ht="33" customHeight="1">
      <c r="B534" s="127"/>
      <c r="C534" s="128" t="s">
        <v>671</v>
      </c>
      <c r="D534" s="128" t="s">
        <v>147</v>
      </c>
      <c r="E534" s="129" t="s">
        <v>672</v>
      </c>
      <c r="F534" s="130" t="s">
        <v>673</v>
      </c>
      <c r="G534" s="131" t="s">
        <v>190</v>
      </c>
      <c r="H534" s="132">
        <v>108.123</v>
      </c>
      <c r="I534" s="133"/>
      <c r="J534" s="134">
        <f>ROUND(I534*H534,2)</f>
        <v>0</v>
      </c>
      <c r="K534" s="130" t="s">
        <v>395</v>
      </c>
      <c r="L534" s="31"/>
      <c r="M534" s="135" t="s">
        <v>1</v>
      </c>
      <c r="N534" s="136" t="s">
        <v>40</v>
      </c>
      <c r="P534" s="137">
        <f>O534*H534</f>
        <v>0</v>
      </c>
      <c r="Q534" s="137">
        <v>0</v>
      </c>
      <c r="R534" s="137">
        <f>Q534*H534</f>
        <v>0</v>
      </c>
      <c r="S534" s="137">
        <v>0</v>
      </c>
      <c r="T534" s="138">
        <f>S534*H534</f>
        <v>0</v>
      </c>
      <c r="AR534" s="139" t="s">
        <v>151</v>
      </c>
      <c r="AT534" s="139" t="s">
        <v>147</v>
      </c>
      <c r="AU534" s="139" t="s">
        <v>85</v>
      </c>
      <c r="AY534" s="16" t="s">
        <v>144</v>
      </c>
      <c r="BE534" s="140">
        <f>IF(N534="základní",J534,0)</f>
        <v>0</v>
      </c>
      <c r="BF534" s="140">
        <f>IF(N534="snížená",J534,0)</f>
        <v>0</v>
      </c>
      <c r="BG534" s="140">
        <f>IF(N534="zákl. přenesená",J534,0)</f>
        <v>0</v>
      </c>
      <c r="BH534" s="140">
        <f>IF(N534="sníž. přenesená",J534,0)</f>
        <v>0</v>
      </c>
      <c r="BI534" s="140">
        <f>IF(N534="nulová",J534,0)</f>
        <v>0</v>
      </c>
      <c r="BJ534" s="16" t="s">
        <v>83</v>
      </c>
      <c r="BK534" s="140">
        <f>ROUND(I534*H534,2)</f>
        <v>0</v>
      </c>
      <c r="BL534" s="16" t="s">
        <v>151</v>
      </c>
      <c r="BM534" s="139" t="s">
        <v>674</v>
      </c>
    </row>
    <row r="535" spans="2:65" s="1" customFormat="1" ht="24.2" customHeight="1">
      <c r="B535" s="127"/>
      <c r="C535" s="128" t="s">
        <v>675</v>
      </c>
      <c r="D535" s="128" t="s">
        <v>147</v>
      </c>
      <c r="E535" s="129" t="s">
        <v>676</v>
      </c>
      <c r="F535" s="130" t="s">
        <v>677</v>
      </c>
      <c r="G535" s="131" t="s">
        <v>190</v>
      </c>
      <c r="H535" s="132">
        <v>108.123</v>
      </c>
      <c r="I535" s="133"/>
      <c r="J535" s="134">
        <f>ROUND(I535*H535,2)</f>
        <v>0</v>
      </c>
      <c r="K535" s="130" t="s">
        <v>395</v>
      </c>
      <c r="L535" s="31"/>
      <c r="M535" s="135" t="s">
        <v>1</v>
      </c>
      <c r="N535" s="136" t="s">
        <v>40</v>
      </c>
      <c r="P535" s="137">
        <f>O535*H535</f>
        <v>0</v>
      </c>
      <c r="Q535" s="137">
        <v>0</v>
      </c>
      <c r="R535" s="137">
        <f>Q535*H535</f>
        <v>0</v>
      </c>
      <c r="S535" s="137">
        <v>0</v>
      </c>
      <c r="T535" s="138">
        <f>S535*H535</f>
        <v>0</v>
      </c>
      <c r="AR535" s="139" t="s">
        <v>151</v>
      </c>
      <c r="AT535" s="139" t="s">
        <v>147</v>
      </c>
      <c r="AU535" s="139" t="s">
        <v>85</v>
      </c>
      <c r="AY535" s="16" t="s">
        <v>144</v>
      </c>
      <c r="BE535" s="140">
        <f>IF(N535="základní",J535,0)</f>
        <v>0</v>
      </c>
      <c r="BF535" s="140">
        <f>IF(N535="snížená",J535,0)</f>
        <v>0</v>
      </c>
      <c r="BG535" s="140">
        <f>IF(N535="zákl. přenesená",J535,0)</f>
        <v>0</v>
      </c>
      <c r="BH535" s="140">
        <f>IF(N535="sníž. přenesená",J535,0)</f>
        <v>0</v>
      </c>
      <c r="BI535" s="140">
        <f>IF(N535="nulová",J535,0)</f>
        <v>0</v>
      </c>
      <c r="BJ535" s="16" t="s">
        <v>83</v>
      </c>
      <c r="BK535" s="140">
        <f>ROUND(I535*H535,2)</f>
        <v>0</v>
      </c>
      <c r="BL535" s="16" t="s">
        <v>151</v>
      </c>
      <c r="BM535" s="139" t="s">
        <v>678</v>
      </c>
    </row>
    <row r="536" spans="2:65" s="1" customFormat="1" ht="24.2" customHeight="1">
      <c r="B536" s="127"/>
      <c r="C536" s="128" t="s">
        <v>679</v>
      </c>
      <c r="D536" s="128" t="s">
        <v>147</v>
      </c>
      <c r="E536" s="129" t="s">
        <v>680</v>
      </c>
      <c r="F536" s="130" t="s">
        <v>681</v>
      </c>
      <c r="G536" s="131" t="s">
        <v>190</v>
      </c>
      <c r="H536" s="132">
        <v>2054.337</v>
      </c>
      <c r="I536" s="133"/>
      <c r="J536" s="134">
        <f>ROUND(I536*H536,2)</f>
        <v>0</v>
      </c>
      <c r="K536" s="130" t="s">
        <v>395</v>
      </c>
      <c r="L536" s="31"/>
      <c r="M536" s="135" t="s">
        <v>1</v>
      </c>
      <c r="N536" s="136" t="s">
        <v>40</v>
      </c>
      <c r="P536" s="137">
        <f>O536*H536</f>
        <v>0</v>
      </c>
      <c r="Q536" s="137">
        <v>0</v>
      </c>
      <c r="R536" s="137">
        <f>Q536*H536</f>
        <v>0</v>
      </c>
      <c r="S536" s="137">
        <v>0</v>
      </c>
      <c r="T536" s="138">
        <f>S536*H536</f>
        <v>0</v>
      </c>
      <c r="AR536" s="139" t="s">
        <v>151</v>
      </c>
      <c r="AT536" s="139" t="s">
        <v>147</v>
      </c>
      <c r="AU536" s="139" t="s">
        <v>85</v>
      </c>
      <c r="AY536" s="16" t="s">
        <v>144</v>
      </c>
      <c r="BE536" s="140">
        <f>IF(N536="základní",J536,0)</f>
        <v>0</v>
      </c>
      <c r="BF536" s="140">
        <f>IF(N536="snížená",J536,0)</f>
        <v>0</v>
      </c>
      <c r="BG536" s="140">
        <f>IF(N536="zákl. přenesená",J536,0)</f>
        <v>0</v>
      </c>
      <c r="BH536" s="140">
        <f>IF(N536="sníž. přenesená",J536,0)</f>
        <v>0</v>
      </c>
      <c r="BI536" s="140">
        <f>IF(N536="nulová",J536,0)</f>
        <v>0</v>
      </c>
      <c r="BJ536" s="16" t="s">
        <v>83</v>
      </c>
      <c r="BK536" s="140">
        <f>ROUND(I536*H536,2)</f>
        <v>0</v>
      </c>
      <c r="BL536" s="16" t="s">
        <v>151</v>
      </c>
      <c r="BM536" s="139" t="s">
        <v>682</v>
      </c>
    </row>
    <row r="537" spans="2:65" s="12" customFormat="1">
      <c r="B537" s="141"/>
      <c r="D537" s="142" t="s">
        <v>153</v>
      </c>
      <c r="E537" s="143" t="s">
        <v>1</v>
      </c>
      <c r="F537" s="144" t="s">
        <v>683</v>
      </c>
      <c r="H537" s="145">
        <v>2054.337</v>
      </c>
      <c r="I537" s="146"/>
      <c r="L537" s="141"/>
      <c r="M537" s="147"/>
      <c r="T537" s="148"/>
      <c r="AT537" s="143" t="s">
        <v>153</v>
      </c>
      <c r="AU537" s="143" t="s">
        <v>85</v>
      </c>
      <c r="AV537" s="12" t="s">
        <v>85</v>
      </c>
      <c r="AW537" s="12" t="s">
        <v>32</v>
      </c>
      <c r="AX537" s="12" t="s">
        <v>83</v>
      </c>
      <c r="AY537" s="143" t="s">
        <v>144</v>
      </c>
    </row>
    <row r="538" spans="2:65" s="1" customFormat="1" ht="44.25" customHeight="1">
      <c r="B538" s="127"/>
      <c r="C538" s="128" t="s">
        <v>684</v>
      </c>
      <c r="D538" s="128" t="s">
        <v>147</v>
      </c>
      <c r="E538" s="129" t="s">
        <v>685</v>
      </c>
      <c r="F538" s="130" t="s">
        <v>686</v>
      </c>
      <c r="G538" s="131" t="s">
        <v>190</v>
      </c>
      <c r="H538" s="132">
        <v>109.282</v>
      </c>
      <c r="I538" s="133"/>
      <c r="J538" s="134">
        <f>ROUND(I538*H538,2)</f>
        <v>0</v>
      </c>
      <c r="K538" s="130" t="s">
        <v>395</v>
      </c>
      <c r="L538" s="31"/>
      <c r="M538" s="135" t="s">
        <v>1</v>
      </c>
      <c r="N538" s="136" t="s">
        <v>40</v>
      </c>
      <c r="P538" s="137">
        <f>O538*H538</f>
        <v>0</v>
      </c>
      <c r="Q538" s="137">
        <v>0</v>
      </c>
      <c r="R538" s="137">
        <f>Q538*H538</f>
        <v>0</v>
      </c>
      <c r="S538" s="137">
        <v>0</v>
      </c>
      <c r="T538" s="138">
        <f>S538*H538</f>
        <v>0</v>
      </c>
      <c r="AR538" s="139" t="s">
        <v>151</v>
      </c>
      <c r="AT538" s="139" t="s">
        <v>147</v>
      </c>
      <c r="AU538" s="139" t="s">
        <v>85</v>
      </c>
      <c r="AY538" s="16" t="s">
        <v>144</v>
      </c>
      <c r="BE538" s="140">
        <f>IF(N538="základní",J538,0)</f>
        <v>0</v>
      </c>
      <c r="BF538" s="140">
        <f>IF(N538="snížená",J538,0)</f>
        <v>0</v>
      </c>
      <c r="BG538" s="140">
        <f>IF(N538="zákl. přenesená",J538,0)</f>
        <v>0</v>
      </c>
      <c r="BH538" s="140">
        <f>IF(N538="sníž. přenesená",J538,0)</f>
        <v>0</v>
      </c>
      <c r="BI538" s="140">
        <f>IF(N538="nulová",J538,0)</f>
        <v>0</v>
      </c>
      <c r="BJ538" s="16" t="s">
        <v>83</v>
      </c>
      <c r="BK538" s="140">
        <f>ROUND(I538*H538,2)</f>
        <v>0</v>
      </c>
      <c r="BL538" s="16" t="s">
        <v>151</v>
      </c>
      <c r="BM538" s="139" t="s">
        <v>687</v>
      </c>
    </row>
    <row r="539" spans="2:65" s="11" customFormat="1" ht="22.9" customHeight="1">
      <c r="B539" s="115"/>
      <c r="D539" s="116" t="s">
        <v>74</v>
      </c>
      <c r="E539" s="125" t="s">
        <v>688</v>
      </c>
      <c r="F539" s="125" t="s">
        <v>689</v>
      </c>
      <c r="I539" s="118"/>
      <c r="J539" s="126">
        <f>BK539</f>
        <v>0</v>
      </c>
      <c r="L539" s="115"/>
      <c r="M539" s="120"/>
      <c r="P539" s="121">
        <f>P540</f>
        <v>0</v>
      </c>
      <c r="R539" s="121">
        <f>R540</f>
        <v>0</v>
      </c>
      <c r="T539" s="122">
        <f>T540</f>
        <v>0</v>
      </c>
      <c r="AR539" s="116" t="s">
        <v>83</v>
      </c>
      <c r="AT539" s="123" t="s">
        <v>74</v>
      </c>
      <c r="AU539" s="123" t="s">
        <v>83</v>
      </c>
      <c r="AY539" s="116" t="s">
        <v>144</v>
      </c>
      <c r="BK539" s="124">
        <f>BK540</f>
        <v>0</v>
      </c>
    </row>
    <row r="540" spans="2:65" s="1" customFormat="1" ht="16.5" customHeight="1">
      <c r="B540" s="127"/>
      <c r="C540" s="128" t="s">
        <v>690</v>
      </c>
      <c r="D540" s="128" t="s">
        <v>147</v>
      </c>
      <c r="E540" s="129" t="s">
        <v>691</v>
      </c>
      <c r="F540" s="130" t="s">
        <v>692</v>
      </c>
      <c r="G540" s="131" t="s">
        <v>190</v>
      </c>
      <c r="H540" s="132">
        <v>159.90600000000001</v>
      </c>
      <c r="I540" s="133"/>
      <c r="J540" s="134">
        <f>ROUND(I540*H540,2)</f>
        <v>0</v>
      </c>
      <c r="K540" s="130" t="s">
        <v>395</v>
      </c>
      <c r="L540" s="31"/>
      <c r="M540" s="135" t="s">
        <v>1</v>
      </c>
      <c r="N540" s="136" t="s">
        <v>40</v>
      </c>
      <c r="P540" s="137">
        <f>O540*H540</f>
        <v>0</v>
      </c>
      <c r="Q540" s="137">
        <v>0</v>
      </c>
      <c r="R540" s="137">
        <f>Q540*H540</f>
        <v>0</v>
      </c>
      <c r="S540" s="137">
        <v>0</v>
      </c>
      <c r="T540" s="138">
        <f>S540*H540</f>
        <v>0</v>
      </c>
      <c r="AR540" s="139" t="s">
        <v>151</v>
      </c>
      <c r="AT540" s="139" t="s">
        <v>147</v>
      </c>
      <c r="AU540" s="139" t="s">
        <v>85</v>
      </c>
      <c r="AY540" s="16" t="s">
        <v>144</v>
      </c>
      <c r="BE540" s="140">
        <f>IF(N540="základní",J540,0)</f>
        <v>0</v>
      </c>
      <c r="BF540" s="140">
        <f>IF(N540="snížená",J540,0)</f>
        <v>0</v>
      </c>
      <c r="BG540" s="140">
        <f>IF(N540="zákl. přenesená",J540,0)</f>
        <v>0</v>
      </c>
      <c r="BH540" s="140">
        <f>IF(N540="sníž. přenesená",J540,0)</f>
        <v>0</v>
      </c>
      <c r="BI540" s="140">
        <f>IF(N540="nulová",J540,0)</f>
        <v>0</v>
      </c>
      <c r="BJ540" s="16" t="s">
        <v>83</v>
      </c>
      <c r="BK540" s="140">
        <f>ROUND(I540*H540,2)</f>
        <v>0</v>
      </c>
      <c r="BL540" s="16" t="s">
        <v>151</v>
      </c>
      <c r="BM540" s="139" t="s">
        <v>693</v>
      </c>
    </row>
    <row r="541" spans="2:65" s="11" customFormat="1" ht="25.9" customHeight="1">
      <c r="B541" s="115"/>
      <c r="D541" s="116" t="s">
        <v>74</v>
      </c>
      <c r="E541" s="117" t="s">
        <v>694</v>
      </c>
      <c r="F541" s="117" t="s">
        <v>695</v>
      </c>
      <c r="I541" s="118"/>
      <c r="J541" s="119">
        <f>BK541</f>
        <v>0</v>
      </c>
      <c r="L541" s="115"/>
      <c r="M541" s="120"/>
      <c r="P541" s="121">
        <f>P542+P595+P646+P650+P667+P671+P676+P682+P687+P689+P768+P782+P799+P807+P848+P891+P950+P972+P995+P1018+P1048+P1092+P1135+P1160+P1175</f>
        <v>0</v>
      </c>
      <c r="R541" s="121">
        <f>R542+R595+R646+R650+R667+R671+R676+R682+R687+R689+R768+R782+R799+R807+R848+R891+R950+R972+R995+R1018+R1048+R1092+R1135+R1160+R1175</f>
        <v>15.860322450131999</v>
      </c>
      <c r="T541" s="122">
        <f>T542+T595+T646+T650+T667+T671+T676+T682+T687+T689+T768+T782+T799+T807+T848+T891+T950+T972+T995+T1018+T1048+T1092+T1135+T1160+T1175</f>
        <v>11.399596299999999</v>
      </c>
      <c r="AR541" s="116" t="s">
        <v>85</v>
      </c>
      <c r="AT541" s="123" t="s">
        <v>74</v>
      </c>
      <c r="AU541" s="123" t="s">
        <v>75</v>
      </c>
      <c r="AY541" s="116" t="s">
        <v>144</v>
      </c>
      <c r="BK541" s="124">
        <f>BK542+BK595+BK646+BK650+BK667+BK671+BK676+BK682+BK687+BK689+BK768+BK782+BK799+BK807+BK848+BK891+BK950+BK972+BK995+BK1018+BK1048+BK1092+BK1135+BK1160+BK1175</f>
        <v>0</v>
      </c>
    </row>
    <row r="542" spans="2:65" s="11" customFormat="1" ht="22.9" customHeight="1">
      <c r="B542" s="115"/>
      <c r="D542" s="116" t="s">
        <v>74</v>
      </c>
      <c r="E542" s="125" t="s">
        <v>696</v>
      </c>
      <c r="F542" s="125" t="s">
        <v>697</v>
      </c>
      <c r="I542" s="118"/>
      <c r="J542" s="126">
        <f>BK542</f>
        <v>0</v>
      </c>
      <c r="L542" s="115"/>
      <c r="M542" s="120"/>
      <c r="P542" s="121">
        <f>SUM(P543:P594)</f>
        <v>0</v>
      </c>
      <c r="R542" s="121">
        <f>SUM(R543:R594)</f>
        <v>1.8186455159999999</v>
      </c>
      <c r="T542" s="122">
        <f>SUM(T543:T594)</f>
        <v>2.7399679999999997</v>
      </c>
      <c r="AR542" s="116" t="s">
        <v>85</v>
      </c>
      <c r="AT542" s="123" t="s">
        <v>74</v>
      </c>
      <c r="AU542" s="123" t="s">
        <v>83</v>
      </c>
      <c r="AY542" s="116" t="s">
        <v>144</v>
      </c>
      <c r="BK542" s="124">
        <f>SUM(BK543:BK594)</f>
        <v>0</v>
      </c>
    </row>
    <row r="543" spans="2:65" s="1" customFormat="1" ht="24.2" customHeight="1">
      <c r="B543" s="127"/>
      <c r="C543" s="128" t="s">
        <v>698</v>
      </c>
      <c r="D543" s="128" t="s">
        <v>147</v>
      </c>
      <c r="E543" s="129" t="s">
        <v>699</v>
      </c>
      <c r="F543" s="130" t="s">
        <v>700</v>
      </c>
      <c r="G543" s="131" t="s">
        <v>150</v>
      </c>
      <c r="H543" s="132">
        <v>219.29900000000001</v>
      </c>
      <c r="I543" s="133"/>
      <c r="J543" s="134">
        <f>ROUND(I543*H543,2)</f>
        <v>0</v>
      </c>
      <c r="K543" s="130" t="s">
        <v>395</v>
      </c>
      <c r="L543" s="31"/>
      <c r="M543" s="135" t="s">
        <v>1</v>
      </c>
      <c r="N543" s="136" t="s">
        <v>40</v>
      </c>
      <c r="P543" s="137">
        <f>O543*H543</f>
        <v>0</v>
      </c>
      <c r="Q543" s="137">
        <v>0</v>
      </c>
      <c r="R543" s="137">
        <f>Q543*H543</f>
        <v>0</v>
      </c>
      <c r="S543" s="137">
        <v>0</v>
      </c>
      <c r="T543" s="138">
        <f>S543*H543</f>
        <v>0</v>
      </c>
      <c r="AR543" s="139" t="s">
        <v>255</v>
      </c>
      <c r="AT543" s="139" t="s">
        <v>147</v>
      </c>
      <c r="AU543" s="139" t="s">
        <v>85</v>
      </c>
      <c r="AY543" s="16" t="s">
        <v>144</v>
      </c>
      <c r="BE543" s="140">
        <f>IF(N543="základní",J543,0)</f>
        <v>0</v>
      </c>
      <c r="BF543" s="140">
        <f>IF(N543="snížená",J543,0)</f>
        <v>0</v>
      </c>
      <c r="BG543" s="140">
        <f>IF(N543="zákl. přenesená",J543,0)</f>
        <v>0</v>
      </c>
      <c r="BH543" s="140">
        <f>IF(N543="sníž. přenesená",J543,0)</f>
        <v>0</v>
      </c>
      <c r="BI543" s="140">
        <f>IF(N543="nulová",J543,0)</f>
        <v>0</v>
      </c>
      <c r="BJ543" s="16" t="s">
        <v>83</v>
      </c>
      <c r="BK543" s="140">
        <f>ROUND(I543*H543,2)</f>
        <v>0</v>
      </c>
      <c r="BL543" s="16" t="s">
        <v>255</v>
      </c>
      <c r="BM543" s="139" t="s">
        <v>701</v>
      </c>
    </row>
    <row r="544" spans="2:65" s="14" customFormat="1" ht="22.5">
      <c r="B544" s="156"/>
      <c r="D544" s="142" t="s">
        <v>153</v>
      </c>
      <c r="E544" s="157" t="s">
        <v>1</v>
      </c>
      <c r="F544" s="158" t="s">
        <v>702</v>
      </c>
      <c r="H544" s="157" t="s">
        <v>1</v>
      </c>
      <c r="I544" s="159"/>
      <c r="L544" s="156"/>
      <c r="M544" s="160"/>
      <c r="T544" s="161"/>
      <c r="AT544" s="157" t="s">
        <v>153</v>
      </c>
      <c r="AU544" s="157" t="s">
        <v>85</v>
      </c>
      <c r="AV544" s="14" t="s">
        <v>83</v>
      </c>
      <c r="AW544" s="14" t="s">
        <v>32</v>
      </c>
      <c r="AX544" s="14" t="s">
        <v>75</v>
      </c>
      <c r="AY544" s="157" t="s">
        <v>144</v>
      </c>
    </row>
    <row r="545" spans="2:65" s="12" customFormat="1">
      <c r="B545" s="141"/>
      <c r="D545" s="142" t="s">
        <v>153</v>
      </c>
      <c r="E545" s="143" t="s">
        <v>1</v>
      </c>
      <c r="F545" s="144" t="s">
        <v>703</v>
      </c>
      <c r="H545" s="145">
        <v>170.29900000000001</v>
      </c>
      <c r="I545" s="146"/>
      <c r="L545" s="141"/>
      <c r="M545" s="147"/>
      <c r="T545" s="148"/>
      <c r="AT545" s="143" t="s">
        <v>153</v>
      </c>
      <c r="AU545" s="143" t="s">
        <v>85</v>
      </c>
      <c r="AV545" s="12" t="s">
        <v>85</v>
      </c>
      <c r="AW545" s="12" t="s">
        <v>32</v>
      </c>
      <c r="AX545" s="12" t="s">
        <v>75</v>
      </c>
      <c r="AY545" s="143" t="s">
        <v>144</v>
      </c>
    </row>
    <row r="546" spans="2:65" s="14" customFormat="1">
      <c r="B546" s="156"/>
      <c r="D546" s="142" t="s">
        <v>153</v>
      </c>
      <c r="E546" s="157" t="s">
        <v>1</v>
      </c>
      <c r="F546" s="158" t="s">
        <v>704</v>
      </c>
      <c r="H546" s="157" t="s">
        <v>1</v>
      </c>
      <c r="I546" s="159"/>
      <c r="L546" s="156"/>
      <c r="M546" s="160"/>
      <c r="T546" s="161"/>
      <c r="AT546" s="157" t="s">
        <v>153</v>
      </c>
      <c r="AU546" s="157" t="s">
        <v>85</v>
      </c>
      <c r="AV546" s="14" t="s">
        <v>83</v>
      </c>
      <c r="AW546" s="14" t="s">
        <v>32</v>
      </c>
      <c r="AX546" s="14" t="s">
        <v>75</v>
      </c>
      <c r="AY546" s="157" t="s">
        <v>144</v>
      </c>
    </row>
    <row r="547" spans="2:65" s="12" customFormat="1">
      <c r="B547" s="141"/>
      <c r="D547" s="142" t="s">
        <v>153</v>
      </c>
      <c r="E547" s="143" t="s">
        <v>1</v>
      </c>
      <c r="F547" s="144" t="s">
        <v>705</v>
      </c>
      <c r="H547" s="145">
        <v>49</v>
      </c>
      <c r="I547" s="146"/>
      <c r="L547" s="141"/>
      <c r="M547" s="147"/>
      <c r="T547" s="148"/>
      <c r="AT547" s="143" t="s">
        <v>153</v>
      </c>
      <c r="AU547" s="143" t="s">
        <v>85</v>
      </c>
      <c r="AV547" s="12" t="s">
        <v>85</v>
      </c>
      <c r="AW547" s="12" t="s">
        <v>32</v>
      </c>
      <c r="AX547" s="12" t="s">
        <v>75</v>
      </c>
      <c r="AY547" s="143" t="s">
        <v>144</v>
      </c>
    </row>
    <row r="548" spans="2:65" s="13" customFormat="1">
      <c r="B548" s="149"/>
      <c r="D548" s="142" t="s">
        <v>153</v>
      </c>
      <c r="E548" s="150" t="s">
        <v>1</v>
      </c>
      <c r="F548" s="151" t="s">
        <v>159</v>
      </c>
      <c r="H548" s="152">
        <v>219.29900000000001</v>
      </c>
      <c r="I548" s="153"/>
      <c r="L548" s="149"/>
      <c r="M548" s="154"/>
      <c r="T548" s="155"/>
      <c r="AT548" s="150" t="s">
        <v>153</v>
      </c>
      <c r="AU548" s="150" t="s">
        <v>85</v>
      </c>
      <c r="AV548" s="13" t="s">
        <v>151</v>
      </c>
      <c r="AW548" s="13" t="s">
        <v>32</v>
      </c>
      <c r="AX548" s="13" t="s">
        <v>83</v>
      </c>
      <c r="AY548" s="150" t="s">
        <v>144</v>
      </c>
    </row>
    <row r="549" spans="2:65" s="1" customFormat="1" ht="49.15" customHeight="1">
      <c r="B549" s="127"/>
      <c r="C549" s="162" t="s">
        <v>706</v>
      </c>
      <c r="D549" s="162" t="s">
        <v>379</v>
      </c>
      <c r="E549" s="163" t="s">
        <v>707</v>
      </c>
      <c r="F549" s="164" t="s">
        <v>708</v>
      </c>
      <c r="G549" s="165" t="s">
        <v>150</v>
      </c>
      <c r="H549" s="166">
        <v>252.19399999999999</v>
      </c>
      <c r="I549" s="167"/>
      <c r="J549" s="168">
        <f>ROUND(I549*H549,2)</f>
        <v>0</v>
      </c>
      <c r="K549" s="164" t="s">
        <v>395</v>
      </c>
      <c r="L549" s="169"/>
      <c r="M549" s="170" t="s">
        <v>1</v>
      </c>
      <c r="N549" s="171" t="s">
        <v>40</v>
      </c>
      <c r="P549" s="137">
        <f>O549*H549</f>
        <v>0</v>
      </c>
      <c r="Q549" s="137">
        <v>5.4000000000000003E-3</v>
      </c>
      <c r="R549" s="137">
        <f>Q549*H549</f>
        <v>1.3618475999999999</v>
      </c>
      <c r="S549" s="137">
        <v>0</v>
      </c>
      <c r="T549" s="138">
        <f>S549*H549</f>
        <v>0</v>
      </c>
      <c r="AR549" s="139" t="s">
        <v>365</v>
      </c>
      <c r="AT549" s="139" t="s">
        <v>379</v>
      </c>
      <c r="AU549" s="139" t="s">
        <v>85</v>
      </c>
      <c r="AY549" s="16" t="s">
        <v>144</v>
      </c>
      <c r="BE549" s="140">
        <f>IF(N549="základní",J549,0)</f>
        <v>0</v>
      </c>
      <c r="BF549" s="140">
        <f>IF(N549="snížená",J549,0)</f>
        <v>0</v>
      </c>
      <c r="BG549" s="140">
        <f>IF(N549="zákl. přenesená",J549,0)</f>
        <v>0</v>
      </c>
      <c r="BH549" s="140">
        <f>IF(N549="sníž. přenesená",J549,0)</f>
        <v>0</v>
      </c>
      <c r="BI549" s="140">
        <f>IF(N549="nulová",J549,0)</f>
        <v>0</v>
      </c>
      <c r="BJ549" s="16" t="s">
        <v>83</v>
      </c>
      <c r="BK549" s="140">
        <f>ROUND(I549*H549,2)</f>
        <v>0</v>
      </c>
      <c r="BL549" s="16" t="s">
        <v>255</v>
      </c>
      <c r="BM549" s="139" t="s">
        <v>709</v>
      </c>
    </row>
    <row r="550" spans="2:65" s="14" customFormat="1" ht="22.5">
      <c r="B550" s="156"/>
      <c r="D550" s="142" t="s">
        <v>153</v>
      </c>
      <c r="E550" s="157" t="s">
        <v>1</v>
      </c>
      <c r="F550" s="158" t="s">
        <v>702</v>
      </c>
      <c r="H550" s="157" t="s">
        <v>1</v>
      </c>
      <c r="I550" s="159"/>
      <c r="L550" s="156"/>
      <c r="M550" s="160"/>
      <c r="T550" s="161"/>
      <c r="AT550" s="157" t="s">
        <v>153</v>
      </c>
      <c r="AU550" s="157" t="s">
        <v>85</v>
      </c>
      <c r="AV550" s="14" t="s">
        <v>83</v>
      </c>
      <c r="AW550" s="14" t="s">
        <v>32</v>
      </c>
      <c r="AX550" s="14" t="s">
        <v>75</v>
      </c>
      <c r="AY550" s="157" t="s">
        <v>144</v>
      </c>
    </row>
    <row r="551" spans="2:65" s="12" customFormat="1">
      <c r="B551" s="141"/>
      <c r="D551" s="142" t="s">
        <v>153</v>
      </c>
      <c r="E551" s="143" t="s">
        <v>1</v>
      </c>
      <c r="F551" s="144" t="s">
        <v>703</v>
      </c>
      <c r="H551" s="145">
        <v>170.29900000000001</v>
      </c>
      <c r="I551" s="146"/>
      <c r="L551" s="141"/>
      <c r="M551" s="147"/>
      <c r="T551" s="148"/>
      <c r="AT551" s="143" t="s">
        <v>153</v>
      </c>
      <c r="AU551" s="143" t="s">
        <v>85</v>
      </c>
      <c r="AV551" s="12" t="s">
        <v>85</v>
      </c>
      <c r="AW551" s="12" t="s">
        <v>32</v>
      </c>
      <c r="AX551" s="12" t="s">
        <v>75</v>
      </c>
      <c r="AY551" s="143" t="s">
        <v>144</v>
      </c>
    </row>
    <row r="552" spans="2:65" s="14" customFormat="1">
      <c r="B552" s="156"/>
      <c r="D552" s="142" t="s">
        <v>153</v>
      </c>
      <c r="E552" s="157" t="s">
        <v>1</v>
      </c>
      <c r="F552" s="158" t="s">
        <v>704</v>
      </c>
      <c r="H552" s="157" t="s">
        <v>1</v>
      </c>
      <c r="I552" s="159"/>
      <c r="L552" s="156"/>
      <c r="M552" s="160"/>
      <c r="T552" s="161"/>
      <c r="AT552" s="157" t="s">
        <v>153</v>
      </c>
      <c r="AU552" s="157" t="s">
        <v>85</v>
      </c>
      <c r="AV552" s="14" t="s">
        <v>83</v>
      </c>
      <c r="AW552" s="14" t="s">
        <v>32</v>
      </c>
      <c r="AX552" s="14" t="s">
        <v>75</v>
      </c>
      <c r="AY552" s="157" t="s">
        <v>144</v>
      </c>
    </row>
    <row r="553" spans="2:65" s="12" customFormat="1">
      <c r="B553" s="141"/>
      <c r="D553" s="142" t="s">
        <v>153</v>
      </c>
      <c r="E553" s="143" t="s">
        <v>1</v>
      </c>
      <c r="F553" s="144" t="s">
        <v>705</v>
      </c>
      <c r="H553" s="145">
        <v>49</v>
      </c>
      <c r="I553" s="146"/>
      <c r="L553" s="141"/>
      <c r="M553" s="147"/>
      <c r="T553" s="148"/>
      <c r="AT553" s="143" t="s">
        <v>153</v>
      </c>
      <c r="AU553" s="143" t="s">
        <v>85</v>
      </c>
      <c r="AV553" s="12" t="s">
        <v>85</v>
      </c>
      <c r="AW553" s="12" t="s">
        <v>32</v>
      </c>
      <c r="AX553" s="12" t="s">
        <v>75</v>
      </c>
      <c r="AY553" s="143" t="s">
        <v>144</v>
      </c>
    </row>
    <row r="554" spans="2:65" s="13" customFormat="1">
      <c r="B554" s="149"/>
      <c r="D554" s="142" t="s">
        <v>153</v>
      </c>
      <c r="E554" s="150" t="s">
        <v>1</v>
      </c>
      <c r="F554" s="151" t="s">
        <v>159</v>
      </c>
      <c r="H554" s="152">
        <v>219.29900000000001</v>
      </c>
      <c r="I554" s="153"/>
      <c r="L554" s="149"/>
      <c r="M554" s="154"/>
      <c r="T554" s="155"/>
      <c r="AT554" s="150" t="s">
        <v>153</v>
      </c>
      <c r="AU554" s="150" t="s">
        <v>85</v>
      </c>
      <c r="AV554" s="13" t="s">
        <v>151</v>
      </c>
      <c r="AW554" s="13" t="s">
        <v>32</v>
      </c>
      <c r="AX554" s="13" t="s">
        <v>83</v>
      </c>
      <c r="AY554" s="150" t="s">
        <v>144</v>
      </c>
    </row>
    <row r="555" spans="2:65" s="12" customFormat="1">
      <c r="B555" s="141"/>
      <c r="D555" s="142" t="s">
        <v>153</v>
      </c>
      <c r="F555" s="144" t="s">
        <v>710</v>
      </c>
      <c r="H555" s="145">
        <v>252.19399999999999</v>
      </c>
      <c r="I555" s="146"/>
      <c r="L555" s="141"/>
      <c r="M555" s="147"/>
      <c r="T555" s="148"/>
      <c r="AT555" s="143" t="s">
        <v>153</v>
      </c>
      <c r="AU555" s="143" t="s">
        <v>85</v>
      </c>
      <c r="AV555" s="12" t="s">
        <v>85</v>
      </c>
      <c r="AW555" s="12" t="s">
        <v>3</v>
      </c>
      <c r="AX555" s="12" t="s">
        <v>83</v>
      </c>
      <c r="AY555" s="143" t="s">
        <v>144</v>
      </c>
    </row>
    <row r="556" spans="2:65" s="1" customFormat="1" ht="24.2" customHeight="1">
      <c r="B556" s="127"/>
      <c r="C556" s="128" t="s">
        <v>711</v>
      </c>
      <c r="D556" s="128" t="s">
        <v>147</v>
      </c>
      <c r="E556" s="129" t="s">
        <v>712</v>
      </c>
      <c r="F556" s="130" t="s">
        <v>713</v>
      </c>
      <c r="G556" s="131" t="s">
        <v>150</v>
      </c>
      <c r="H556" s="132">
        <v>498.17599999999999</v>
      </c>
      <c r="I556" s="133"/>
      <c r="J556" s="134">
        <f>ROUND(I556*H556,2)</f>
        <v>0</v>
      </c>
      <c r="K556" s="130" t="s">
        <v>395</v>
      </c>
      <c r="L556" s="31"/>
      <c r="M556" s="135" t="s">
        <v>1</v>
      </c>
      <c r="N556" s="136" t="s">
        <v>40</v>
      </c>
      <c r="P556" s="137">
        <f>O556*H556</f>
        <v>0</v>
      </c>
      <c r="Q556" s="137">
        <v>0</v>
      </c>
      <c r="R556" s="137">
        <f>Q556*H556</f>
        <v>0</v>
      </c>
      <c r="S556" s="137">
        <v>5.4999999999999997E-3</v>
      </c>
      <c r="T556" s="138">
        <f>S556*H556</f>
        <v>2.7399679999999997</v>
      </c>
      <c r="AR556" s="139" t="s">
        <v>255</v>
      </c>
      <c r="AT556" s="139" t="s">
        <v>147</v>
      </c>
      <c r="AU556" s="139" t="s">
        <v>85</v>
      </c>
      <c r="AY556" s="16" t="s">
        <v>144</v>
      </c>
      <c r="BE556" s="140">
        <f>IF(N556="základní",J556,0)</f>
        <v>0</v>
      </c>
      <c r="BF556" s="140">
        <f>IF(N556="snížená",J556,0)</f>
        <v>0</v>
      </c>
      <c r="BG556" s="140">
        <f>IF(N556="zákl. přenesená",J556,0)</f>
        <v>0</v>
      </c>
      <c r="BH556" s="140">
        <f>IF(N556="sníž. přenesená",J556,0)</f>
        <v>0</v>
      </c>
      <c r="BI556" s="140">
        <f>IF(N556="nulová",J556,0)</f>
        <v>0</v>
      </c>
      <c r="BJ556" s="16" t="s">
        <v>83</v>
      </c>
      <c r="BK556" s="140">
        <f>ROUND(I556*H556,2)</f>
        <v>0</v>
      </c>
      <c r="BL556" s="16" t="s">
        <v>255</v>
      </c>
      <c r="BM556" s="139" t="s">
        <v>714</v>
      </c>
    </row>
    <row r="557" spans="2:65" s="14" customFormat="1">
      <c r="B557" s="156"/>
      <c r="D557" s="142" t="s">
        <v>153</v>
      </c>
      <c r="E557" s="157" t="s">
        <v>1</v>
      </c>
      <c r="F557" s="158" t="s">
        <v>715</v>
      </c>
      <c r="H557" s="157" t="s">
        <v>1</v>
      </c>
      <c r="I557" s="159"/>
      <c r="L557" s="156"/>
      <c r="M557" s="160"/>
      <c r="T557" s="161"/>
      <c r="AT557" s="157" t="s">
        <v>153</v>
      </c>
      <c r="AU557" s="157" t="s">
        <v>85</v>
      </c>
      <c r="AV557" s="14" t="s">
        <v>83</v>
      </c>
      <c r="AW557" s="14" t="s">
        <v>32</v>
      </c>
      <c r="AX557" s="14" t="s">
        <v>75</v>
      </c>
      <c r="AY557" s="157" t="s">
        <v>144</v>
      </c>
    </row>
    <row r="558" spans="2:65" s="14" customFormat="1">
      <c r="B558" s="156"/>
      <c r="D558" s="142" t="s">
        <v>153</v>
      </c>
      <c r="E558" s="157" t="s">
        <v>1</v>
      </c>
      <c r="F558" s="158" t="s">
        <v>544</v>
      </c>
      <c r="H558" s="157" t="s">
        <v>1</v>
      </c>
      <c r="I558" s="159"/>
      <c r="L558" s="156"/>
      <c r="M558" s="160"/>
      <c r="T558" s="161"/>
      <c r="AT558" s="157" t="s">
        <v>153</v>
      </c>
      <c r="AU558" s="157" t="s">
        <v>85</v>
      </c>
      <c r="AV558" s="14" t="s">
        <v>83</v>
      </c>
      <c r="AW558" s="14" t="s">
        <v>32</v>
      </c>
      <c r="AX558" s="14" t="s">
        <v>75</v>
      </c>
      <c r="AY558" s="157" t="s">
        <v>144</v>
      </c>
    </row>
    <row r="559" spans="2:65" s="12" customFormat="1">
      <c r="B559" s="141"/>
      <c r="D559" s="142" t="s">
        <v>153</v>
      </c>
      <c r="E559" s="143" t="s">
        <v>1</v>
      </c>
      <c r="F559" s="144" t="s">
        <v>716</v>
      </c>
      <c r="H559" s="145">
        <v>13.5</v>
      </c>
      <c r="I559" s="146"/>
      <c r="L559" s="141"/>
      <c r="M559" s="147"/>
      <c r="T559" s="148"/>
      <c r="AT559" s="143" t="s">
        <v>153</v>
      </c>
      <c r="AU559" s="143" t="s">
        <v>85</v>
      </c>
      <c r="AV559" s="12" t="s">
        <v>85</v>
      </c>
      <c r="AW559" s="12" t="s">
        <v>32</v>
      </c>
      <c r="AX559" s="12" t="s">
        <v>75</v>
      </c>
      <c r="AY559" s="143" t="s">
        <v>144</v>
      </c>
    </row>
    <row r="560" spans="2:65" s="14" customFormat="1">
      <c r="B560" s="156"/>
      <c r="D560" s="142" t="s">
        <v>153</v>
      </c>
      <c r="E560" s="157" t="s">
        <v>1</v>
      </c>
      <c r="F560" s="158" t="s">
        <v>553</v>
      </c>
      <c r="H560" s="157" t="s">
        <v>1</v>
      </c>
      <c r="I560" s="159"/>
      <c r="L560" s="156"/>
      <c r="M560" s="160"/>
      <c r="T560" s="161"/>
      <c r="AT560" s="157" t="s">
        <v>153</v>
      </c>
      <c r="AU560" s="157" t="s">
        <v>85</v>
      </c>
      <c r="AV560" s="14" t="s">
        <v>83</v>
      </c>
      <c r="AW560" s="14" t="s">
        <v>32</v>
      </c>
      <c r="AX560" s="14" t="s">
        <v>75</v>
      </c>
      <c r="AY560" s="157" t="s">
        <v>144</v>
      </c>
    </row>
    <row r="561" spans="2:65" s="12" customFormat="1">
      <c r="B561" s="141"/>
      <c r="D561" s="142" t="s">
        <v>153</v>
      </c>
      <c r="E561" s="143" t="s">
        <v>1</v>
      </c>
      <c r="F561" s="144" t="s">
        <v>717</v>
      </c>
      <c r="H561" s="145">
        <v>151.55099999999999</v>
      </c>
      <c r="I561" s="146"/>
      <c r="L561" s="141"/>
      <c r="M561" s="147"/>
      <c r="T561" s="148"/>
      <c r="AT561" s="143" t="s">
        <v>153</v>
      </c>
      <c r="AU561" s="143" t="s">
        <v>85</v>
      </c>
      <c r="AV561" s="12" t="s">
        <v>85</v>
      </c>
      <c r="AW561" s="12" t="s">
        <v>32</v>
      </c>
      <c r="AX561" s="12" t="s">
        <v>75</v>
      </c>
      <c r="AY561" s="143" t="s">
        <v>144</v>
      </c>
    </row>
    <row r="562" spans="2:65" s="14" customFormat="1">
      <c r="B562" s="156"/>
      <c r="D562" s="142" t="s">
        <v>153</v>
      </c>
      <c r="E562" s="157" t="s">
        <v>1</v>
      </c>
      <c r="F562" s="158" t="s">
        <v>718</v>
      </c>
      <c r="H562" s="157" t="s">
        <v>1</v>
      </c>
      <c r="I562" s="159"/>
      <c r="L562" s="156"/>
      <c r="M562" s="160"/>
      <c r="T562" s="161"/>
      <c r="AT562" s="157" t="s">
        <v>153</v>
      </c>
      <c r="AU562" s="157" t="s">
        <v>85</v>
      </c>
      <c r="AV562" s="14" t="s">
        <v>83</v>
      </c>
      <c r="AW562" s="14" t="s">
        <v>32</v>
      </c>
      <c r="AX562" s="14" t="s">
        <v>75</v>
      </c>
      <c r="AY562" s="157" t="s">
        <v>144</v>
      </c>
    </row>
    <row r="563" spans="2:65" s="14" customFormat="1">
      <c r="B563" s="156"/>
      <c r="D563" s="142" t="s">
        <v>153</v>
      </c>
      <c r="E563" s="157" t="s">
        <v>1</v>
      </c>
      <c r="F563" s="158" t="s">
        <v>544</v>
      </c>
      <c r="H563" s="157" t="s">
        <v>1</v>
      </c>
      <c r="I563" s="159"/>
      <c r="L563" s="156"/>
      <c r="M563" s="160"/>
      <c r="T563" s="161"/>
      <c r="AT563" s="157" t="s">
        <v>153</v>
      </c>
      <c r="AU563" s="157" t="s">
        <v>85</v>
      </c>
      <c r="AV563" s="14" t="s">
        <v>83</v>
      </c>
      <c r="AW563" s="14" t="s">
        <v>32</v>
      </c>
      <c r="AX563" s="14" t="s">
        <v>75</v>
      </c>
      <c r="AY563" s="157" t="s">
        <v>144</v>
      </c>
    </row>
    <row r="564" spans="2:65" s="12" customFormat="1">
      <c r="B564" s="141"/>
      <c r="D564" s="142" t="s">
        <v>153</v>
      </c>
      <c r="E564" s="143" t="s">
        <v>1</v>
      </c>
      <c r="F564" s="144" t="s">
        <v>716</v>
      </c>
      <c r="H564" s="145">
        <v>13.5</v>
      </c>
      <c r="I564" s="146"/>
      <c r="L564" s="141"/>
      <c r="M564" s="147"/>
      <c r="T564" s="148"/>
      <c r="AT564" s="143" t="s">
        <v>153</v>
      </c>
      <c r="AU564" s="143" t="s">
        <v>85</v>
      </c>
      <c r="AV564" s="12" t="s">
        <v>85</v>
      </c>
      <c r="AW564" s="12" t="s">
        <v>32</v>
      </c>
      <c r="AX564" s="12" t="s">
        <v>75</v>
      </c>
      <c r="AY564" s="143" t="s">
        <v>144</v>
      </c>
    </row>
    <row r="565" spans="2:65" s="14" customFormat="1">
      <c r="B565" s="156"/>
      <c r="D565" s="142" t="s">
        <v>153</v>
      </c>
      <c r="E565" s="157" t="s">
        <v>1</v>
      </c>
      <c r="F565" s="158" t="s">
        <v>553</v>
      </c>
      <c r="H565" s="157" t="s">
        <v>1</v>
      </c>
      <c r="I565" s="159"/>
      <c r="L565" s="156"/>
      <c r="M565" s="160"/>
      <c r="T565" s="161"/>
      <c r="AT565" s="157" t="s">
        <v>153</v>
      </c>
      <c r="AU565" s="157" t="s">
        <v>85</v>
      </c>
      <c r="AV565" s="14" t="s">
        <v>83</v>
      </c>
      <c r="AW565" s="14" t="s">
        <v>32</v>
      </c>
      <c r="AX565" s="14" t="s">
        <v>75</v>
      </c>
      <c r="AY565" s="157" t="s">
        <v>144</v>
      </c>
    </row>
    <row r="566" spans="2:65" s="12" customFormat="1">
      <c r="B566" s="141"/>
      <c r="D566" s="142" t="s">
        <v>153</v>
      </c>
      <c r="E566" s="143" t="s">
        <v>1</v>
      </c>
      <c r="F566" s="144" t="s">
        <v>717</v>
      </c>
      <c r="H566" s="145">
        <v>151.55099999999999</v>
      </c>
      <c r="I566" s="146"/>
      <c r="L566" s="141"/>
      <c r="M566" s="147"/>
      <c r="T566" s="148"/>
      <c r="AT566" s="143" t="s">
        <v>153</v>
      </c>
      <c r="AU566" s="143" t="s">
        <v>85</v>
      </c>
      <c r="AV566" s="12" t="s">
        <v>85</v>
      </c>
      <c r="AW566" s="12" t="s">
        <v>32</v>
      </c>
      <c r="AX566" s="12" t="s">
        <v>75</v>
      </c>
      <c r="AY566" s="143" t="s">
        <v>144</v>
      </c>
    </row>
    <row r="567" spans="2:65" s="14" customFormat="1">
      <c r="B567" s="156"/>
      <c r="D567" s="142" t="s">
        <v>153</v>
      </c>
      <c r="E567" s="157" t="s">
        <v>1</v>
      </c>
      <c r="F567" s="158" t="s">
        <v>718</v>
      </c>
      <c r="H567" s="157" t="s">
        <v>1</v>
      </c>
      <c r="I567" s="159"/>
      <c r="L567" s="156"/>
      <c r="M567" s="160"/>
      <c r="T567" s="161"/>
      <c r="AT567" s="157" t="s">
        <v>153</v>
      </c>
      <c r="AU567" s="157" t="s">
        <v>85</v>
      </c>
      <c r="AV567" s="14" t="s">
        <v>83</v>
      </c>
      <c r="AW567" s="14" t="s">
        <v>32</v>
      </c>
      <c r="AX567" s="14" t="s">
        <v>75</v>
      </c>
      <c r="AY567" s="157" t="s">
        <v>144</v>
      </c>
    </row>
    <row r="568" spans="2:65" s="14" customFormat="1">
      <c r="B568" s="156"/>
      <c r="D568" s="142" t="s">
        <v>153</v>
      </c>
      <c r="E568" s="157" t="s">
        <v>1</v>
      </c>
      <c r="F568" s="158" t="s">
        <v>544</v>
      </c>
      <c r="H568" s="157" t="s">
        <v>1</v>
      </c>
      <c r="I568" s="159"/>
      <c r="L568" s="156"/>
      <c r="M568" s="160"/>
      <c r="T568" s="161"/>
      <c r="AT568" s="157" t="s">
        <v>153</v>
      </c>
      <c r="AU568" s="157" t="s">
        <v>85</v>
      </c>
      <c r="AV568" s="14" t="s">
        <v>83</v>
      </c>
      <c r="AW568" s="14" t="s">
        <v>32</v>
      </c>
      <c r="AX568" s="14" t="s">
        <v>75</v>
      </c>
      <c r="AY568" s="157" t="s">
        <v>144</v>
      </c>
    </row>
    <row r="569" spans="2:65" s="12" customFormat="1">
      <c r="B569" s="141"/>
      <c r="D569" s="142" t="s">
        <v>153</v>
      </c>
      <c r="E569" s="143" t="s">
        <v>1</v>
      </c>
      <c r="F569" s="144" t="s">
        <v>716</v>
      </c>
      <c r="H569" s="145">
        <v>13.5</v>
      </c>
      <c r="I569" s="146"/>
      <c r="L569" s="141"/>
      <c r="M569" s="147"/>
      <c r="T569" s="148"/>
      <c r="AT569" s="143" t="s">
        <v>153</v>
      </c>
      <c r="AU569" s="143" t="s">
        <v>85</v>
      </c>
      <c r="AV569" s="12" t="s">
        <v>85</v>
      </c>
      <c r="AW569" s="12" t="s">
        <v>32</v>
      </c>
      <c r="AX569" s="12" t="s">
        <v>75</v>
      </c>
      <c r="AY569" s="143" t="s">
        <v>144</v>
      </c>
    </row>
    <row r="570" spans="2:65" s="14" customFormat="1">
      <c r="B570" s="156"/>
      <c r="D570" s="142" t="s">
        <v>153</v>
      </c>
      <c r="E570" s="157" t="s">
        <v>1</v>
      </c>
      <c r="F570" s="158" t="s">
        <v>553</v>
      </c>
      <c r="H570" s="157" t="s">
        <v>1</v>
      </c>
      <c r="I570" s="159"/>
      <c r="L570" s="156"/>
      <c r="M570" s="160"/>
      <c r="T570" s="161"/>
      <c r="AT570" s="157" t="s">
        <v>153</v>
      </c>
      <c r="AU570" s="157" t="s">
        <v>85</v>
      </c>
      <c r="AV570" s="14" t="s">
        <v>83</v>
      </c>
      <c r="AW570" s="14" t="s">
        <v>32</v>
      </c>
      <c r="AX570" s="14" t="s">
        <v>75</v>
      </c>
      <c r="AY570" s="157" t="s">
        <v>144</v>
      </c>
    </row>
    <row r="571" spans="2:65" s="12" customFormat="1">
      <c r="B571" s="141"/>
      <c r="D571" s="142" t="s">
        <v>153</v>
      </c>
      <c r="E571" s="143" t="s">
        <v>1</v>
      </c>
      <c r="F571" s="144" t="s">
        <v>485</v>
      </c>
      <c r="H571" s="145">
        <v>151.55099999999999</v>
      </c>
      <c r="I571" s="146"/>
      <c r="L571" s="141"/>
      <c r="M571" s="147"/>
      <c r="T571" s="148"/>
      <c r="AT571" s="143" t="s">
        <v>153</v>
      </c>
      <c r="AU571" s="143" t="s">
        <v>85</v>
      </c>
      <c r="AV571" s="12" t="s">
        <v>85</v>
      </c>
      <c r="AW571" s="12" t="s">
        <v>32</v>
      </c>
      <c r="AX571" s="12" t="s">
        <v>75</v>
      </c>
      <c r="AY571" s="143" t="s">
        <v>144</v>
      </c>
    </row>
    <row r="572" spans="2:65" s="14" customFormat="1">
      <c r="B572" s="156"/>
      <c r="D572" s="142" t="s">
        <v>153</v>
      </c>
      <c r="E572" s="157" t="s">
        <v>1</v>
      </c>
      <c r="F572" s="158" t="s">
        <v>719</v>
      </c>
      <c r="H572" s="157" t="s">
        <v>1</v>
      </c>
      <c r="I572" s="159"/>
      <c r="L572" s="156"/>
      <c r="M572" s="160"/>
      <c r="T572" s="161"/>
      <c r="AT572" s="157" t="s">
        <v>153</v>
      </c>
      <c r="AU572" s="157" t="s">
        <v>85</v>
      </c>
      <c r="AV572" s="14" t="s">
        <v>83</v>
      </c>
      <c r="AW572" s="14" t="s">
        <v>32</v>
      </c>
      <c r="AX572" s="14" t="s">
        <v>75</v>
      </c>
      <c r="AY572" s="157" t="s">
        <v>144</v>
      </c>
    </row>
    <row r="573" spans="2:65" s="12" customFormat="1">
      <c r="B573" s="141"/>
      <c r="D573" s="142" t="s">
        <v>153</v>
      </c>
      <c r="E573" s="143" t="s">
        <v>1</v>
      </c>
      <c r="F573" s="144" t="s">
        <v>720</v>
      </c>
      <c r="H573" s="145">
        <v>3.0230000000000001</v>
      </c>
      <c r="I573" s="146"/>
      <c r="L573" s="141"/>
      <c r="M573" s="147"/>
      <c r="T573" s="148"/>
      <c r="AT573" s="143" t="s">
        <v>153</v>
      </c>
      <c r="AU573" s="143" t="s">
        <v>85</v>
      </c>
      <c r="AV573" s="12" t="s">
        <v>85</v>
      </c>
      <c r="AW573" s="12" t="s">
        <v>32</v>
      </c>
      <c r="AX573" s="12" t="s">
        <v>75</v>
      </c>
      <c r="AY573" s="143" t="s">
        <v>144</v>
      </c>
    </row>
    <row r="574" spans="2:65" s="13" customFormat="1">
      <c r="B574" s="149"/>
      <c r="D574" s="142" t="s">
        <v>153</v>
      </c>
      <c r="E574" s="150" t="s">
        <v>1</v>
      </c>
      <c r="F574" s="151" t="s">
        <v>159</v>
      </c>
      <c r="H574" s="152">
        <v>498.17599999999999</v>
      </c>
      <c r="I574" s="153"/>
      <c r="L574" s="149"/>
      <c r="M574" s="154"/>
      <c r="T574" s="155"/>
      <c r="AT574" s="150" t="s">
        <v>153</v>
      </c>
      <c r="AU574" s="150" t="s">
        <v>85</v>
      </c>
      <c r="AV574" s="13" t="s">
        <v>151</v>
      </c>
      <c r="AW574" s="13" t="s">
        <v>32</v>
      </c>
      <c r="AX574" s="13" t="s">
        <v>83</v>
      </c>
      <c r="AY574" s="150" t="s">
        <v>144</v>
      </c>
    </row>
    <row r="575" spans="2:65" s="1" customFormat="1" ht="24.2" customHeight="1">
      <c r="B575" s="127"/>
      <c r="C575" s="128" t="s">
        <v>721</v>
      </c>
      <c r="D575" s="128" t="s">
        <v>147</v>
      </c>
      <c r="E575" s="129" t="s">
        <v>722</v>
      </c>
      <c r="F575" s="130" t="s">
        <v>723</v>
      </c>
      <c r="G575" s="131" t="s">
        <v>150</v>
      </c>
      <c r="H575" s="132">
        <v>150.85900000000001</v>
      </c>
      <c r="I575" s="133"/>
      <c r="J575" s="134">
        <f>ROUND(I575*H575,2)</f>
        <v>0</v>
      </c>
      <c r="K575" s="130" t="s">
        <v>395</v>
      </c>
      <c r="L575" s="31"/>
      <c r="M575" s="135" t="s">
        <v>1</v>
      </c>
      <c r="N575" s="136" t="s">
        <v>40</v>
      </c>
      <c r="P575" s="137">
        <f>O575*H575</f>
        <v>0</v>
      </c>
      <c r="Q575" s="137">
        <v>1.94E-4</v>
      </c>
      <c r="R575" s="137">
        <f>Q575*H575</f>
        <v>2.9266646E-2</v>
      </c>
      <c r="S575" s="137">
        <v>0</v>
      </c>
      <c r="T575" s="138">
        <f>S575*H575</f>
        <v>0</v>
      </c>
      <c r="AR575" s="139" t="s">
        <v>255</v>
      </c>
      <c r="AT575" s="139" t="s">
        <v>147</v>
      </c>
      <c r="AU575" s="139" t="s">
        <v>85</v>
      </c>
      <c r="AY575" s="16" t="s">
        <v>144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6" t="s">
        <v>83</v>
      </c>
      <c r="BK575" s="140">
        <f>ROUND(I575*H575,2)</f>
        <v>0</v>
      </c>
      <c r="BL575" s="16" t="s">
        <v>255</v>
      </c>
      <c r="BM575" s="139" t="s">
        <v>724</v>
      </c>
    </row>
    <row r="576" spans="2:65" s="14" customFormat="1">
      <c r="B576" s="156"/>
      <c r="D576" s="142" t="s">
        <v>153</v>
      </c>
      <c r="E576" s="157" t="s">
        <v>1</v>
      </c>
      <c r="F576" s="158" t="s">
        <v>725</v>
      </c>
      <c r="H576" s="157" t="s">
        <v>1</v>
      </c>
      <c r="I576" s="159"/>
      <c r="L576" s="156"/>
      <c r="M576" s="160"/>
      <c r="T576" s="161"/>
      <c r="AT576" s="157" t="s">
        <v>153</v>
      </c>
      <c r="AU576" s="157" t="s">
        <v>85</v>
      </c>
      <c r="AV576" s="14" t="s">
        <v>83</v>
      </c>
      <c r="AW576" s="14" t="s">
        <v>32</v>
      </c>
      <c r="AX576" s="14" t="s">
        <v>75</v>
      </c>
      <c r="AY576" s="157" t="s">
        <v>144</v>
      </c>
    </row>
    <row r="577" spans="2:65" s="12" customFormat="1">
      <c r="B577" s="141"/>
      <c r="D577" s="142" t="s">
        <v>153</v>
      </c>
      <c r="E577" s="143" t="s">
        <v>1</v>
      </c>
      <c r="F577" s="144" t="s">
        <v>726</v>
      </c>
      <c r="H577" s="145">
        <v>150.85900000000001</v>
      </c>
      <c r="I577" s="146"/>
      <c r="L577" s="141"/>
      <c r="M577" s="147"/>
      <c r="T577" s="148"/>
      <c r="AT577" s="143" t="s">
        <v>153</v>
      </c>
      <c r="AU577" s="143" t="s">
        <v>85</v>
      </c>
      <c r="AV577" s="12" t="s">
        <v>85</v>
      </c>
      <c r="AW577" s="12" t="s">
        <v>32</v>
      </c>
      <c r="AX577" s="12" t="s">
        <v>75</v>
      </c>
      <c r="AY577" s="143" t="s">
        <v>144</v>
      </c>
    </row>
    <row r="578" spans="2:65" s="13" customFormat="1">
      <c r="B578" s="149"/>
      <c r="D578" s="142" t="s">
        <v>153</v>
      </c>
      <c r="E578" s="150" t="s">
        <v>1</v>
      </c>
      <c r="F578" s="151" t="s">
        <v>159</v>
      </c>
      <c r="H578" s="152">
        <v>150.85900000000001</v>
      </c>
      <c r="I578" s="153"/>
      <c r="L578" s="149"/>
      <c r="M578" s="154"/>
      <c r="T578" s="155"/>
      <c r="AT578" s="150" t="s">
        <v>153</v>
      </c>
      <c r="AU578" s="150" t="s">
        <v>85</v>
      </c>
      <c r="AV578" s="13" t="s">
        <v>151</v>
      </c>
      <c r="AW578" s="13" t="s">
        <v>32</v>
      </c>
      <c r="AX578" s="13" t="s">
        <v>83</v>
      </c>
      <c r="AY578" s="150" t="s">
        <v>144</v>
      </c>
    </row>
    <row r="579" spans="2:65" s="1" customFormat="1" ht="55.5" customHeight="1">
      <c r="B579" s="127"/>
      <c r="C579" s="162" t="s">
        <v>727</v>
      </c>
      <c r="D579" s="162" t="s">
        <v>379</v>
      </c>
      <c r="E579" s="163" t="s">
        <v>728</v>
      </c>
      <c r="F579" s="164" t="s">
        <v>729</v>
      </c>
      <c r="G579" s="165" t="s">
        <v>150</v>
      </c>
      <c r="H579" s="166">
        <v>173.488</v>
      </c>
      <c r="I579" s="167"/>
      <c r="J579" s="168">
        <f>ROUND(I579*H579,2)</f>
        <v>0</v>
      </c>
      <c r="K579" s="164" t="s">
        <v>395</v>
      </c>
      <c r="L579" s="169"/>
      <c r="M579" s="170" t="s">
        <v>1</v>
      </c>
      <c r="N579" s="171" t="s">
        <v>40</v>
      </c>
      <c r="P579" s="137">
        <f>O579*H579</f>
        <v>0</v>
      </c>
      <c r="Q579" s="137">
        <v>2.3E-3</v>
      </c>
      <c r="R579" s="137">
        <f>Q579*H579</f>
        <v>0.3990224</v>
      </c>
      <c r="S579" s="137">
        <v>0</v>
      </c>
      <c r="T579" s="138">
        <f>S579*H579</f>
        <v>0</v>
      </c>
      <c r="AR579" s="139" t="s">
        <v>365</v>
      </c>
      <c r="AT579" s="139" t="s">
        <v>379</v>
      </c>
      <c r="AU579" s="139" t="s">
        <v>85</v>
      </c>
      <c r="AY579" s="16" t="s">
        <v>144</v>
      </c>
      <c r="BE579" s="140">
        <f>IF(N579="základní",J579,0)</f>
        <v>0</v>
      </c>
      <c r="BF579" s="140">
        <f>IF(N579="snížená",J579,0)</f>
        <v>0</v>
      </c>
      <c r="BG579" s="140">
        <f>IF(N579="zákl. přenesená",J579,0)</f>
        <v>0</v>
      </c>
      <c r="BH579" s="140">
        <f>IF(N579="sníž. přenesená",J579,0)</f>
        <v>0</v>
      </c>
      <c r="BI579" s="140">
        <f>IF(N579="nulová",J579,0)</f>
        <v>0</v>
      </c>
      <c r="BJ579" s="16" t="s">
        <v>83</v>
      </c>
      <c r="BK579" s="140">
        <f>ROUND(I579*H579,2)</f>
        <v>0</v>
      </c>
      <c r="BL579" s="16" t="s">
        <v>255</v>
      </c>
      <c r="BM579" s="139" t="s">
        <v>730</v>
      </c>
    </row>
    <row r="580" spans="2:65" s="12" customFormat="1">
      <c r="B580" s="141"/>
      <c r="D580" s="142" t="s">
        <v>153</v>
      </c>
      <c r="F580" s="144" t="s">
        <v>731</v>
      </c>
      <c r="H580" s="145">
        <v>173.488</v>
      </c>
      <c r="I580" s="146"/>
      <c r="L580" s="141"/>
      <c r="M580" s="147"/>
      <c r="T580" s="148"/>
      <c r="AT580" s="143" t="s">
        <v>153</v>
      </c>
      <c r="AU580" s="143" t="s">
        <v>85</v>
      </c>
      <c r="AV580" s="12" t="s">
        <v>85</v>
      </c>
      <c r="AW580" s="12" t="s">
        <v>3</v>
      </c>
      <c r="AX580" s="12" t="s">
        <v>83</v>
      </c>
      <c r="AY580" s="143" t="s">
        <v>144</v>
      </c>
    </row>
    <row r="581" spans="2:65" s="1" customFormat="1" ht="37.9" customHeight="1">
      <c r="B581" s="127"/>
      <c r="C581" s="128" t="s">
        <v>732</v>
      </c>
      <c r="D581" s="128" t="s">
        <v>147</v>
      </c>
      <c r="E581" s="129" t="s">
        <v>733</v>
      </c>
      <c r="F581" s="130" t="s">
        <v>734</v>
      </c>
      <c r="G581" s="131" t="s">
        <v>150</v>
      </c>
      <c r="H581" s="132">
        <v>219.29900000000001</v>
      </c>
      <c r="I581" s="133"/>
      <c r="J581" s="134">
        <f>ROUND(I581*H581,2)</f>
        <v>0</v>
      </c>
      <c r="K581" s="130" t="s">
        <v>395</v>
      </c>
      <c r="L581" s="31"/>
      <c r="M581" s="135" t="s">
        <v>1</v>
      </c>
      <c r="N581" s="136" t="s">
        <v>40</v>
      </c>
      <c r="P581" s="137">
        <f>O581*H581</f>
        <v>0</v>
      </c>
      <c r="Q581" s="137">
        <v>1.2999999999999999E-4</v>
      </c>
      <c r="R581" s="137">
        <f>Q581*H581</f>
        <v>2.8508869999999999E-2</v>
      </c>
      <c r="S581" s="137">
        <v>0</v>
      </c>
      <c r="T581" s="138">
        <f>S581*H581</f>
        <v>0</v>
      </c>
      <c r="AR581" s="139" t="s">
        <v>255</v>
      </c>
      <c r="AT581" s="139" t="s">
        <v>147</v>
      </c>
      <c r="AU581" s="139" t="s">
        <v>85</v>
      </c>
      <c r="AY581" s="16" t="s">
        <v>144</v>
      </c>
      <c r="BE581" s="140">
        <f>IF(N581="základní",J581,0)</f>
        <v>0</v>
      </c>
      <c r="BF581" s="140">
        <f>IF(N581="snížená",J581,0)</f>
        <v>0</v>
      </c>
      <c r="BG581" s="140">
        <f>IF(N581="zákl. přenesená",J581,0)</f>
        <v>0</v>
      </c>
      <c r="BH581" s="140">
        <f>IF(N581="sníž. přenesená",J581,0)</f>
        <v>0</v>
      </c>
      <c r="BI581" s="140">
        <f>IF(N581="nulová",J581,0)</f>
        <v>0</v>
      </c>
      <c r="BJ581" s="16" t="s">
        <v>83</v>
      </c>
      <c r="BK581" s="140">
        <f>ROUND(I581*H581,2)</f>
        <v>0</v>
      </c>
      <c r="BL581" s="16" t="s">
        <v>255</v>
      </c>
      <c r="BM581" s="139" t="s">
        <v>735</v>
      </c>
    </row>
    <row r="582" spans="2:65" s="14" customFormat="1" ht="22.5">
      <c r="B582" s="156"/>
      <c r="D582" s="142" t="s">
        <v>153</v>
      </c>
      <c r="E582" s="157" t="s">
        <v>1</v>
      </c>
      <c r="F582" s="158" t="s">
        <v>736</v>
      </c>
      <c r="H582" s="157" t="s">
        <v>1</v>
      </c>
      <c r="I582" s="159"/>
      <c r="L582" s="156"/>
      <c r="M582" s="160"/>
      <c r="T582" s="161"/>
      <c r="AT582" s="157" t="s">
        <v>153</v>
      </c>
      <c r="AU582" s="157" t="s">
        <v>85</v>
      </c>
      <c r="AV582" s="14" t="s">
        <v>83</v>
      </c>
      <c r="AW582" s="14" t="s">
        <v>32</v>
      </c>
      <c r="AX582" s="14" t="s">
        <v>75</v>
      </c>
      <c r="AY582" s="157" t="s">
        <v>144</v>
      </c>
    </row>
    <row r="583" spans="2:65" s="12" customFormat="1">
      <c r="B583" s="141"/>
      <c r="D583" s="142" t="s">
        <v>153</v>
      </c>
      <c r="E583" s="143" t="s">
        <v>1</v>
      </c>
      <c r="F583" s="144" t="s">
        <v>703</v>
      </c>
      <c r="H583" s="145">
        <v>170.29900000000001</v>
      </c>
      <c r="I583" s="146"/>
      <c r="L583" s="141"/>
      <c r="M583" s="147"/>
      <c r="T583" s="148"/>
      <c r="AT583" s="143" t="s">
        <v>153</v>
      </c>
      <c r="AU583" s="143" t="s">
        <v>85</v>
      </c>
      <c r="AV583" s="12" t="s">
        <v>85</v>
      </c>
      <c r="AW583" s="12" t="s">
        <v>32</v>
      </c>
      <c r="AX583" s="12" t="s">
        <v>75</v>
      </c>
      <c r="AY583" s="143" t="s">
        <v>144</v>
      </c>
    </row>
    <row r="584" spans="2:65" s="14" customFormat="1">
      <c r="B584" s="156"/>
      <c r="D584" s="142" t="s">
        <v>153</v>
      </c>
      <c r="E584" s="157" t="s">
        <v>1</v>
      </c>
      <c r="F584" s="158" t="s">
        <v>704</v>
      </c>
      <c r="H584" s="157" t="s">
        <v>1</v>
      </c>
      <c r="I584" s="159"/>
      <c r="L584" s="156"/>
      <c r="M584" s="160"/>
      <c r="T584" s="161"/>
      <c r="AT584" s="157" t="s">
        <v>153</v>
      </c>
      <c r="AU584" s="157" t="s">
        <v>85</v>
      </c>
      <c r="AV584" s="14" t="s">
        <v>83</v>
      </c>
      <c r="AW584" s="14" t="s">
        <v>32</v>
      </c>
      <c r="AX584" s="14" t="s">
        <v>75</v>
      </c>
      <c r="AY584" s="157" t="s">
        <v>144</v>
      </c>
    </row>
    <row r="585" spans="2:65" s="12" customFormat="1">
      <c r="B585" s="141"/>
      <c r="D585" s="142" t="s">
        <v>153</v>
      </c>
      <c r="E585" s="143" t="s">
        <v>1</v>
      </c>
      <c r="F585" s="144" t="s">
        <v>705</v>
      </c>
      <c r="H585" s="145">
        <v>49</v>
      </c>
      <c r="I585" s="146"/>
      <c r="L585" s="141"/>
      <c r="M585" s="147"/>
      <c r="T585" s="148"/>
      <c r="AT585" s="143" t="s">
        <v>153</v>
      </c>
      <c r="AU585" s="143" t="s">
        <v>85</v>
      </c>
      <c r="AV585" s="12" t="s">
        <v>85</v>
      </c>
      <c r="AW585" s="12" t="s">
        <v>32</v>
      </c>
      <c r="AX585" s="12" t="s">
        <v>75</v>
      </c>
      <c r="AY585" s="143" t="s">
        <v>144</v>
      </c>
    </row>
    <row r="586" spans="2:65" s="13" customFormat="1">
      <c r="B586" s="149"/>
      <c r="D586" s="142" t="s">
        <v>153</v>
      </c>
      <c r="E586" s="150" t="s">
        <v>1</v>
      </c>
      <c r="F586" s="151" t="s">
        <v>159</v>
      </c>
      <c r="H586" s="152">
        <v>219.29900000000001</v>
      </c>
      <c r="I586" s="153"/>
      <c r="L586" s="149"/>
      <c r="M586" s="154"/>
      <c r="T586" s="155"/>
      <c r="AT586" s="150" t="s">
        <v>153</v>
      </c>
      <c r="AU586" s="150" t="s">
        <v>85</v>
      </c>
      <c r="AV586" s="13" t="s">
        <v>151</v>
      </c>
      <c r="AW586" s="13" t="s">
        <v>32</v>
      </c>
      <c r="AX586" s="13" t="s">
        <v>83</v>
      </c>
      <c r="AY586" s="150" t="s">
        <v>144</v>
      </c>
    </row>
    <row r="587" spans="2:65" s="1" customFormat="1" ht="24.2" customHeight="1">
      <c r="B587" s="127"/>
      <c r="C587" s="162" t="s">
        <v>737</v>
      </c>
      <c r="D587" s="162" t="s">
        <v>379</v>
      </c>
      <c r="E587" s="163" t="s">
        <v>738</v>
      </c>
      <c r="F587" s="164" t="s">
        <v>739</v>
      </c>
      <c r="G587" s="165" t="s">
        <v>150</v>
      </c>
      <c r="H587" s="166">
        <v>252.19399999999999</v>
      </c>
      <c r="I587" s="167"/>
      <c r="J587" s="168">
        <f>ROUND(I587*H587,2)</f>
        <v>0</v>
      </c>
      <c r="K587" s="164" t="s">
        <v>1</v>
      </c>
      <c r="L587" s="169"/>
      <c r="M587" s="170" t="s">
        <v>1</v>
      </c>
      <c r="N587" s="171" t="s">
        <v>40</v>
      </c>
      <c r="P587" s="137">
        <f>O587*H587</f>
        <v>0</v>
      </c>
      <c r="Q587" s="137">
        <v>0</v>
      </c>
      <c r="R587" s="137">
        <f>Q587*H587</f>
        <v>0</v>
      </c>
      <c r="S587" s="137">
        <v>0</v>
      </c>
      <c r="T587" s="138">
        <f>S587*H587</f>
        <v>0</v>
      </c>
      <c r="AR587" s="139" t="s">
        <v>365</v>
      </c>
      <c r="AT587" s="139" t="s">
        <v>379</v>
      </c>
      <c r="AU587" s="139" t="s">
        <v>85</v>
      </c>
      <c r="AY587" s="16" t="s">
        <v>144</v>
      </c>
      <c r="BE587" s="140">
        <f>IF(N587="základní",J587,0)</f>
        <v>0</v>
      </c>
      <c r="BF587" s="140">
        <f>IF(N587="snížená",J587,0)</f>
        <v>0</v>
      </c>
      <c r="BG587" s="140">
        <f>IF(N587="zákl. přenesená",J587,0)</f>
        <v>0</v>
      </c>
      <c r="BH587" s="140">
        <f>IF(N587="sníž. přenesená",J587,0)</f>
        <v>0</v>
      </c>
      <c r="BI587" s="140">
        <f>IF(N587="nulová",J587,0)</f>
        <v>0</v>
      </c>
      <c r="BJ587" s="16" t="s">
        <v>83</v>
      </c>
      <c r="BK587" s="140">
        <f>ROUND(I587*H587,2)</f>
        <v>0</v>
      </c>
      <c r="BL587" s="16" t="s">
        <v>255</v>
      </c>
      <c r="BM587" s="139" t="s">
        <v>740</v>
      </c>
    </row>
    <row r="588" spans="2:65" s="14" customFormat="1" ht="22.5">
      <c r="B588" s="156"/>
      <c r="D588" s="142" t="s">
        <v>153</v>
      </c>
      <c r="E588" s="157" t="s">
        <v>1</v>
      </c>
      <c r="F588" s="158" t="s">
        <v>736</v>
      </c>
      <c r="H588" s="157" t="s">
        <v>1</v>
      </c>
      <c r="I588" s="159"/>
      <c r="L588" s="156"/>
      <c r="M588" s="160"/>
      <c r="T588" s="161"/>
      <c r="AT588" s="157" t="s">
        <v>153</v>
      </c>
      <c r="AU588" s="157" t="s">
        <v>85</v>
      </c>
      <c r="AV588" s="14" t="s">
        <v>83</v>
      </c>
      <c r="AW588" s="14" t="s">
        <v>32</v>
      </c>
      <c r="AX588" s="14" t="s">
        <v>75</v>
      </c>
      <c r="AY588" s="157" t="s">
        <v>144</v>
      </c>
    </row>
    <row r="589" spans="2:65" s="12" customFormat="1">
      <c r="B589" s="141"/>
      <c r="D589" s="142" t="s">
        <v>153</v>
      </c>
      <c r="E589" s="143" t="s">
        <v>1</v>
      </c>
      <c r="F589" s="144" t="s">
        <v>703</v>
      </c>
      <c r="H589" s="145">
        <v>170.29900000000001</v>
      </c>
      <c r="I589" s="146"/>
      <c r="L589" s="141"/>
      <c r="M589" s="147"/>
      <c r="T589" s="148"/>
      <c r="AT589" s="143" t="s">
        <v>153</v>
      </c>
      <c r="AU589" s="143" t="s">
        <v>85</v>
      </c>
      <c r="AV589" s="12" t="s">
        <v>85</v>
      </c>
      <c r="AW589" s="12" t="s">
        <v>32</v>
      </c>
      <c r="AX589" s="12" t="s">
        <v>75</v>
      </c>
      <c r="AY589" s="143" t="s">
        <v>144</v>
      </c>
    </row>
    <row r="590" spans="2:65" s="14" customFormat="1">
      <c r="B590" s="156"/>
      <c r="D590" s="142" t="s">
        <v>153</v>
      </c>
      <c r="E590" s="157" t="s">
        <v>1</v>
      </c>
      <c r="F590" s="158" t="s">
        <v>704</v>
      </c>
      <c r="H590" s="157" t="s">
        <v>1</v>
      </c>
      <c r="I590" s="159"/>
      <c r="L590" s="156"/>
      <c r="M590" s="160"/>
      <c r="T590" s="161"/>
      <c r="AT590" s="157" t="s">
        <v>153</v>
      </c>
      <c r="AU590" s="157" t="s">
        <v>85</v>
      </c>
      <c r="AV590" s="14" t="s">
        <v>83</v>
      </c>
      <c r="AW590" s="14" t="s">
        <v>32</v>
      </c>
      <c r="AX590" s="14" t="s">
        <v>75</v>
      </c>
      <c r="AY590" s="157" t="s">
        <v>144</v>
      </c>
    </row>
    <row r="591" spans="2:65" s="12" customFormat="1">
      <c r="B591" s="141"/>
      <c r="D591" s="142" t="s">
        <v>153</v>
      </c>
      <c r="E591" s="143" t="s">
        <v>1</v>
      </c>
      <c r="F591" s="144" t="s">
        <v>705</v>
      </c>
      <c r="H591" s="145">
        <v>49</v>
      </c>
      <c r="I591" s="146"/>
      <c r="L591" s="141"/>
      <c r="M591" s="147"/>
      <c r="T591" s="148"/>
      <c r="AT591" s="143" t="s">
        <v>153</v>
      </c>
      <c r="AU591" s="143" t="s">
        <v>85</v>
      </c>
      <c r="AV591" s="12" t="s">
        <v>85</v>
      </c>
      <c r="AW591" s="12" t="s">
        <v>32</v>
      </c>
      <c r="AX591" s="12" t="s">
        <v>75</v>
      </c>
      <c r="AY591" s="143" t="s">
        <v>144</v>
      </c>
    </row>
    <row r="592" spans="2:65" s="13" customFormat="1">
      <c r="B592" s="149"/>
      <c r="D592" s="142" t="s">
        <v>153</v>
      </c>
      <c r="E592" s="150" t="s">
        <v>1</v>
      </c>
      <c r="F592" s="151" t="s">
        <v>159</v>
      </c>
      <c r="H592" s="152">
        <v>219.29900000000001</v>
      </c>
      <c r="I592" s="153"/>
      <c r="L592" s="149"/>
      <c r="M592" s="154"/>
      <c r="T592" s="155"/>
      <c r="AT592" s="150" t="s">
        <v>153</v>
      </c>
      <c r="AU592" s="150" t="s">
        <v>85</v>
      </c>
      <c r="AV592" s="13" t="s">
        <v>151</v>
      </c>
      <c r="AW592" s="13" t="s">
        <v>32</v>
      </c>
      <c r="AX592" s="13" t="s">
        <v>83</v>
      </c>
      <c r="AY592" s="150" t="s">
        <v>144</v>
      </c>
    </row>
    <row r="593" spans="2:65" s="12" customFormat="1">
      <c r="B593" s="141"/>
      <c r="D593" s="142" t="s">
        <v>153</v>
      </c>
      <c r="F593" s="144" t="s">
        <v>710</v>
      </c>
      <c r="H593" s="145">
        <v>252.19399999999999</v>
      </c>
      <c r="I593" s="146"/>
      <c r="L593" s="141"/>
      <c r="M593" s="147"/>
      <c r="T593" s="148"/>
      <c r="AT593" s="143" t="s">
        <v>153</v>
      </c>
      <c r="AU593" s="143" t="s">
        <v>85</v>
      </c>
      <c r="AV593" s="12" t="s">
        <v>85</v>
      </c>
      <c r="AW593" s="12" t="s">
        <v>3</v>
      </c>
      <c r="AX593" s="12" t="s">
        <v>83</v>
      </c>
      <c r="AY593" s="143" t="s">
        <v>144</v>
      </c>
    </row>
    <row r="594" spans="2:65" s="1" customFormat="1" ht="24.2" customHeight="1">
      <c r="B594" s="127"/>
      <c r="C594" s="128" t="s">
        <v>741</v>
      </c>
      <c r="D594" s="128" t="s">
        <v>147</v>
      </c>
      <c r="E594" s="129" t="s">
        <v>742</v>
      </c>
      <c r="F594" s="130" t="s">
        <v>743</v>
      </c>
      <c r="G594" s="131" t="s">
        <v>744</v>
      </c>
      <c r="H594" s="172"/>
      <c r="I594" s="133"/>
      <c r="J594" s="134">
        <f>ROUND(I594*H594,2)</f>
        <v>0</v>
      </c>
      <c r="K594" s="130" t="s">
        <v>395</v>
      </c>
      <c r="L594" s="31"/>
      <c r="M594" s="135" t="s">
        <v>1</v>
      </c>
      <c r="N594" s="136" t="s">
        <v>40</v>
      </c>
      <c r="P594" s="137">
        <f>O594*H594</f>
        <v>0</v>
      </c>
      <c r="Q594" s="137">
        <v>0</v>
      </c>
      <c r="R594" s="137">
        <f>Q594*H594</f>
        <v>0</v>
      </c>
      <c r="S594" s="137">
        <v>0</v>
      </c>
      <c r="T594" s="138">
        <f>S594*H594</f>
        <v>0</v>
      </c>
      <c r="AR594" s="139" t="s">
        <v>255</v>
      </c>
      <c r="AT594" s="139" t="s">
        <v>147</v>
      </c>
      <c r="AU594" s="139" t="s">
        <v>85</v>
      </c>
      <c r="AY594" s="16" t="s">
        <v>144</v>
      </c>
      <c r="BE594" s="140">
        <f>IF(N594="základní",J594,0)</f>
        <v>0</v>
      </c>
      <c r="BF594" s="140">
        <f>IF(N594="snížená",J594,0)</f>
        <v>0</v>
      </c>
      <c r="BG594" s="140">
        <f>IF(N594="zákl. přenesená",J594,0)</f>
        <v>0</v>
      </c>
      <c r="BH594" s="140">
        <f>IF(N594="sníž. přenesená",J594,0)</f>
        <v>0</v>
      </c>
      <c r="BI594" s="140">
        <f>IF(N594="nulová",J594,0)</f>
        <v>0</v>
      </c>
      <c r="BJ594" s="16" t="s">
        <v>83</v>
      </c>
      <c r="BK594" s="140">
        <f>ROUND(I594*H594,2)</f>
        <v>0</v>
      </c>
      <c r="BL594" s="16" t="s">
        <v>255</v>
      </c>
      <c r="BM594" s="139" t="s">
        <v>745</v>
      </c>
    </row>
    <row r="595" spans="2:65" s="11" customFormat="1" ht="22.9" customHeight="1">
      <c r="B595" s="115"/>
      <c r="D595" s="116" t="s">
        <v>74</v>
      </c>
      <c r="E595" s="125" t="s">
        <v>746</v>
      </c>
      <c r="F595" s="125" t="s">
        <v>747</v>
      </c>
      <c r="I595" s="118"/>
      <c r="J595" s="126">
        <f>BK595</f>
        <v>0</v>
      </c>
      <c r="L595" s="115"/>
      <c r="M595" s="120"/>
      <c r="P595" s="121">
        <f>SUM(P596:P645)</f>
        <v>0</v>
      </c>
      <c r="R595" s="121">
        <f>SUM(R596:R645)</f>
        <v>1.9573705245379998</v>
      </c>
      <c r="T595" s="122">
        <f>SUM(T596:T645)</f>
        <v>2.4757649999999995</v>
      </c>
      <c r="AR595" s="116" t="s">
        <v>85</v>
      </c>
      <c r="AT595" s="123" t="s">
        <v>74</v>
      </c>
      <c r="AU595" s="123" t="s">
        <v>83</v>
      </c>
      <c r="AY595" s="116" t="s">
        <v>144</v>
      </c>
      <c r="BK595" s="124">
        <f>SUM(BK596:BK645)</f>
        <v>0</v>
      </c>
    </row>
    <row r="596" spans="2:65" s="1" customFormat="1" ht="24.2" customHeight="1">
      <c r="B596" s="127"/>
      <c r="C596" s="128" t="s">
        <v>748</v>
      </c>
      <c r="D596" s="128" t="s">
        <v>147</v>
      </c>
      <c r="E596" s="129" t="s">
        <v>749</v>
      </c>
      <c r="F596" s="130" t="s">
        <v>750</v>
      </c>
      <c r="G596" s="131" t="s">
        <v>150</v>
      </c>
      <c r="H596" s="132">
        <v>152.63</v>
      </c>
      <c r="I596" s="133"/>
      <c r="J596" s="134">
        <f>ROUND(I596*H596,2)</f>
        <v>0</v>
      </c>
      <c r="K596" s="130" t="s">
        <v>395</v>
      </c>
      <c r="L596" s="31"/>
      <c r="M596" s="135" t="s">
        <v>1</v>
      </c>
      <c r="N596" s="136" t="s">
        <v>40</v>
      </c>
      <c r="P596" s="137">
        <f>O596*H596</f>
        <v>0</v>
      </c>
      <c r="Q596" s="137">
        <v>0</v>
      </c>
      <c r="R596" s="137">
        <f>Q596*H596</f>
        <v>0</v>
      </c>
      <c r="S596" s="137">
        <v>0</v>
      </c>
      <c r="T596" s="138">
        <f>S596*H596</f>
        <v>0</v>
      </c>
      <c r="AR596" s="139" t="s">
        <v>255</v>
      </c>
      <c r="AT596" s="139" t="s">
        <v>147</v>
      </c>
      <c r="AU596" s="139" t="s">
        <v>85</v>
      </c>
      <c r="AY596" s="16" t="s">
        <v>144</v>
      </c>
      <c r="BE596" s="140">
        <f>IF(N596="základní",J596,0)</f>
        <v>0</v>
      </c>
      <c r="BF596" s="140">
        <f>IF(N596="snížená",J596,0)</f>
        <v>0</v>
      </c>
      <c r="BG596" s="140">
        <f>IF(N596="zákl. přenesená",J596,0)</f>
        <v>0</v>
      </c>
      <c r="BH596" s="140">
        <f>IF(N596="sníž. přenesená",J596,0)</f>
        <v>0</v>
      </c>
      <c r="BI596" s="140">
        <f>IF(N596="nulová",J596,0)</f>
        <v>0</v>
      </c>
      <c r="BJ596" s="16" t="s">
        <v>83</v>
      </c>
      <c r="BK596" s="140">
        <f>ROUND(I596*H596,2)</f>
        <v>0</v>
      </c>
      <c r="BL596" s="16" t="s">
        <v>255</v>
      </c>
      <c r="BM596" s="139" t="s">
        <v>751</v>
      </c>
    </row>
    <row r="597" spans="2:65" s="14" customFormat="1">
      <c r="B597" s="156"/>
      <c r="D597" s="142" t="s">
        <v>153</v>
      </c>
      <c r="E597" s="157" t="s">
        <v>1</v>
      </c>
      <c r="F597" s="158" t="s">
        <v>752</v>
      </c>
      <c r="H597" s="157" t="s">
        <v>1</v>
      </c>
      <c r="I597" s="159"/>
      <c r="L597" s="156"/>
      <c r="M597" s="160"/>
      <c r="T597" s="161"/>
      <c r="AT597" s="157" t="s">
        <v>153</v>
      </c>
      <c r="AU597" s="157" t="s">
        <v>85</v>
      </c>
      <c r="AV597" s="14" t="s">
        <v>83</v>
      </c>
      <c r="AW597" s="14" t="s">
        <v>32</v>
      </c>
      <c r="AX597" s="14" t="s">
        <v>75</v>
      </c>
      <c r="AY597" s="157" t="s">
        <v>144</v>
      </c>
    </row>
    <row r="598" spans="2:65" s="12" customFormat="1">
      <c r="B598" s="141"/>
      <c r="D598" s="142" t="s">
        <v>153</v>
      </c>
      <c r="E598" s="143" t="s">
        <v>1</v>
      </c>
      <c r="F598" s="144" t="s">
        <v>454</v>
      </c>
      <c r="H598" s="145">
        <v>152.63</v>
      </c>
      <c r="I598" s="146"/>
      <c r="L598" s="141"/>
      <c r="M598" s="147"/>
      <c r="T598" s="148"/>
      <c r="AT598" s="143" t="s">
        <v>153</v>
      </c>
      <c r="AU598" s="143" t="s">
        <v>85</v>
      </c>
      <c r="AV598" s="12" t="s">
        <v>85</v>
      </c>
      <c r="AW598" s="12" t="s">
        <v>32</v>
      </c>
      <c r="AX598" s="12" t="s">
        <v>75</v>
      </c>
      <c r="AY598" s="143" t="s">
        <v>144</v>
      </c>
    </row>
    <row r="599" spans="2:65" s="13" customFormat="1">
      <c r="B599" s="149"/>
      <c r="D599" s="142" t="s">
        <v>153</v>
      </c>
      <c r="E599" s="150" t="s">
        <v>1</v>
      </c>
      <c r="F599" s="151" t="s">
        <v>159</v>
      </c>
      <c r="H599" s="152">
        <v>152.63</v>
      </c>
      <c r="I599" s="153"/>
      <c r="L599" s="149"/>
      <c r="M599" s="154"/>
      <c r="T599" s="155"/>
      <c r="AT599" s="150" t="s">
        <v>153</v>
      </c>
      <c r="AU599" s="150" t="s">
        <v>85</v>
      </c>
      <c r="AV599" s="13" t="s">
        <v>151</v>
      </c>
      <c r="AW599" s="13" t="s">
        <v>32</v>
      </c>
      <c r="AX599" s="13" t="s">
        <v>83</v>
      </c>
      <c r="AY599" s="150" t="s">
        <v>144</v>
      </c>
    </row>
    <row r="600" spans="2:65" s="1" customFormat="1" ht="24.2" customHeight="1">
      <c r="B600" s="127"/>
      <c r="C600" s="162" t="s">
        <v>753</v>
      </c>
      <c r="D600" s="162" t="s">
        <v>379</v>
      </c>
      <c r="E600" s="163" t="s">
        <v>754</v>
      </c>
      <c r="F600" s="164" t="s">
        <v>755</v>
      </c>
      <c r="G600" s="165" t="s">
        <v>150</v>
      </c>
      <c r="H600" s="166">
        <v>155.68299999999999</v>
      </c>
      <c r="I600" s="167"/>
      <c r="J600" s="168">
        <f>ROUND(I600*H600,2)</f>
        <v>0</v>
      </c>
      <c r="K600" s="164" t="s">
        <v>395</v>
      </c>
      <c r="L600" s="169"/>
      <c r="M600" s="170" t="s">
        <v>1</v>
      </c>
      <c r="N600" s="171" t="s">
        <v>40</v>
      </c>
      <c r="P600" s="137">
        <f>O600*H600</f>
        <v>0</v>
      </c>
      <c r="Q600" s="137">
        <v>8.9999999999999998E-4</v>
      </c>
      <c r="R600" s="137">
        <f>Q600*H600</f>
        <v>0.14011469999999998</v>
      </c>
      <c r="S600" s="137">
        <v>0</v>
      </c>
      <c r="T600" s="138">
        <f>S600*H600</f>
        <v>0</v>
      </c>
      <c r="AR600" s="139" t="s">
        <v>365</v>
      </c>
      <c r="AT600" s="139" t="s">
        <v>379</v>
      </c>
      <c r="AU600" s="139" t="s">
        <v>85</v>
      </c>
      <c r="AY600" s="16" t="s">
        <v>144</v>
      </c>
      <c r="BE600" s="140">
        <f>IF(N600="základní",J600,0)</f>
        <v>0</v>
      </c>
      <c r="BF600" s="140">
        <f>IF(N600="snížená",J600,0)</f>
        <v>0</v>
      </c>
      <c r="BG600" s="140">
        <f>IF(N600="zákl. přenesená",J600,0)</f>
        <v>0</v>
      </c>
      <c r="BH600" s="140">
        <f>IF(N600="sníž. přenesená",J600,0)</f>
        <v>0</v>
      </c>
      <c r="BI600" s="140">
        <f>IF(N600="nulová",J600,0)</f>
        <v>0</v>
      </c>
      <c r="BJ600" s="16" t="s">
        <v>83</v>
      </c>
      <c r="BK600" s="140">
        <f>ROUND(I600*H600,2)</f>
        <v>0</v>
      </c>
      <c r="BL600" s="16" t="s">
        <v>255</v>
      </c>
      <c r="BM600" s="139" t="s">
        <v>756</v>
      </c>
    </row>
    <row r="601" spans="2:65" s="14" customFormat="1">
      <c r="B601" s="156"/>
      <c r="D601" s="142" t="s">
        <v>153</v>
      </c>
      <c r="E601" s="157" t="s">
        <v>1</v>
      </c>
      <c r="F601" s="158" t="s">
        <v>752</v>
      </c>
      <c r="H601" s="157" t="s">
        <v>1</v>
      </c>
      <c r="I601" s="159"/>
      <c r="L601" s="156"/>
      <c r="M601" s="160"/>
      <c r="T601" s="161"/>
      <c r="AT601" s="157" t="s">
        <v>153</v>
      </c>
      <c r="AU601" s="157" t="s">
        <v>85</v>
      </c>
      <c r="AV601" s="14" t="s">
        <v>83</v>
      </c>
      <c r="AW601" s="14" t="s">
        <v>32</v>
      </c>
      <c r="AX601" s="14" t="s">
        <v>75</v>
      </c>
      <c r="AY601" s="157" t="s">
        <v>144</v>
      </c>
    </row>
    <row r="602" spans="2:65" s="12" customFormat="1">
      <c r="B602" s="141"/>
      <c r="D602" s="142" t="s">
        <v>153</v>
      </c>
      <c r="E602" s="143" t="s">
        <v>1</v>
      </c>
      <c r="F602" s="144" t="s">
        <v>454</v>
      </c>
      <c r="H602" s="145">
        <v>152.63</v>
      </c>
      <c r="I602" s="146"/>
      <c r="L602" s="141"/>
      <c r="M602" s="147"/>
      <c r="T602" s="148"/>
      <c r="AT602" s="143" t="s">
        <v>153</v>
      </c>
      <c r="AU602" s="143" t="s">
        <v>85</v>
      </c>
      <c r="AV602" s="12" t="s">
        <v>85</v>
      </c>
      <c r="AW602" s="12" t="s">
        <v>32</v>
      </c>
      <c r="AX602" s="12" t="s">
        <v>75</v>
      </c>
      <c r="AY602" s="143" t="s">
        <v>144</v>
      </c>
    </row>
    <row r="603" spans="2:65" s="13" customFormat="1">
      <c r="B603" s="149"/>
      <c r="D603" s="142" t="s">
        <v>153</v>
      </c>
      <c r="E603" s="150" t="s">
        <v>1</v>
      </c>
      <c r="F603" s="151" t="s">
        <v>159</v>
      </c>
      <c r="H603" s="152">
        <v>152.63</v>
      </c>
      <c r="I603" s="153"/>
      <c r="L603" s="149"/>
      <c r="M603" s="154"/>
      <c r="T603" s="155"/>
      <c r="AT603" s="150" t="s">
        <v>153</v>
      </c>
      <c r="AU603" s="150" t="s">
        <v>85</v>
      </c>
      <c r="AV603" s="13" t="s">
        <v>151</v>
      </c>
      <c r="AW603" s="13" t="s">
        <v>32</v>
      </c>
      <c r="AX603" s="13" t="s">
        <v>83</v>
      </c>
      <c r="AY603" s="150" t="s">
        <v>144</v>
      </c>
    </row>
    <row r="604" spans="2:65" s="12" customFormat="1">
      <c r="B604" s="141"/>
      <c r="D604" s="142" t="s">
        <v>153</v>
      </c>
      <c r="F604" s="144" t="s">
        <v>757</v>
      </c>
      <c r="H604" s="145">
        <v>155.68299999999999</v>
      </c>
      <c r="I604" s="146"/>
      <c r="L604" s="141"/>
      <c r="M604" s="147"/>
      <c r="T604" s="148"/>
      <c r="AT604" s="143" t="s">
        <v>153</v>
      </c>
      <c r="AU604" s="143" t="s">
        <v>85</v>
      </c>
      <c r="AV604" s="12" t="s">
        <v>85</v>
      </c>
      <c r="AW604" s="12" t="s">
        <v>3</v>
      </c>
      <c r="AX604" s="12" t="s">
        <v>83</v>
      </c>
      <c r="AY604" s="143" t="s">
        <v>144</v>
      </c>
    </row>
    <row r="605" spans="2:65" s="1" customFormat="1" ht="16.5" customHeight="1">
      <c r="B605" s="127"/>
      <c r="C605" s="128" t="s">
        <v>758</v>
      </c>
      <c r="D605" s="128" t="s">
        <v>147</v>
      </c>
      <c r="E605" s="129" t="s">
        <v>759</v>
      </c>
      <c r="F605" s="130" t="s">
        <v>760</v>
      </c>
      <c r="G605" s="131" t="s">
        <v>150</v>
      </c>
      <c r="H605" s="132">
        <v>152.63</v>
      </c>
      <c r="I605" s="133"/>
      <c r="J605" s="134">
        <f>ROUND(I605*H605,2)</f>
        <v>0</v>
      </c>
      <c r="K605" s="130" t="s">
        <v>395</v>
      </c>
      <c r="L605" s="31"/>
      <c r="M605" s="135" t="s">
        <v>1</v>
      </c>
      <c r="N605" s="136" t="s">
        <v>40</v>
      </c>
      <c r="P605" s="137">
        <f>O605*H605</f>
        <v>0</v>
      </c>
      <c r="Q605" s="137">
        <v>3.6792599999999997E-5</v>
      </c>
      <c r="R605" s="137">
        <f>Q605*H605</f>
        <v>5.615654537999999E-3</v>
      </c>
      <c r="S605" s="137">
        <v>0</v>
      </c>
      <c r="T605" s="138">
        <f>S605*H605</f>
        <v>0</v>
      </c>
      <c r="AR605" s="139" t="s">
        <v>255</v>
      </c>
      <c r="AT605" s="139" t="s">
        <v>147</v>
      </c>
      <c r="AU605" s="139" t="s">
        <v>85</v>
      </c>
      <c r="AY605" s="16" t="s">
        <v>144</v>
      </c>
      <c r="BE605" s="140">
        <f>IF(N605="základní",J605,0)</f>
        <v>0</v>
      </c>
      <c r="BF605" s="140">
        <f>IF(N605="snížená",J605,0)</f>
        <v>0</v>
      </c>
      <c r="BG605" s="140">
        <f>IF(N605="zákl. přenesená",J605,0)</f>
        <v>0</v>
      </c>
      <c r="BH605" s="140">
        <f>IF(N605="sníž. přenesená",J605,0)</f>
        <v>0</v>
      </c>
      <c r="BI605" s="140">
        <f>IF(N605="nulová",J605,0)</f>
        <v>0</v>
      </c>
      <c r="BJ605" s="16" t="s">
        <v>83</v>
      </c>
      <c r="BK605" s="140">
        <f>ROUND(I605*H605,2)</f>
        <v>0</v>
      </c>
      <c r="BL605" s="16" t="s">
        <v>255</v>
      </c>
      <c r="BM605" s="139" t="s">
        <v>761</v>
      </c>
    </row>
    <row r="606" spans="2:65" s="14" customFormat="1">
      <c r="B606" s="156"/>
      <c r="D606" s="142" t="s">
        <v>153</v>
      </c>
      <c r="E606" s="157" t="s">
        <v>1</v>
      </c>
      <c r="F606" s="158" t="s">
        <v>762</v>
      </c>
      <c r="H606" s="157" t="s">
        <v>1</v>
      </c>
      <c r="I606" s="159"/>
      <c r="L606" s="156"/>
      <c r="M606" s="160"/>
      <c r="T606" s="161"/>
      <c r="AT606" s="157" t="s">
        <v>153</v>
      </c>
      <c r="AU606" s="157" t="s">
        <v>85</v>
      </c>
      <c r="AV606" s="14" t="s">
        <v>83</v>
      </c>
      <c r="AW606" s="14" t="s">
        <v>32</v>
      </c>
      <c r="AX606" s="14" t="s">
        <v>75</v>
      </c>
      <c r="AY606" s="157" t="s">
        <v>144</v>
      </c>
    </row>
    <row r="607" spans="2:65" s="12" customFormat="1">
      <c r="B607" s="141"/>
      <c r="D607" s="142" t="s">
        <v>153</v>
      </c>
      <c r="E607" s="143" t="s">
        <v>1</v>
      </c>
      <c r="F607" s="144" t="s">
        <v>454</v>
      </c>
      <c r="H607" s="145">
        <v>152.63</v>
      </c>
      <c r="I607" s="146"/>
      <c r="L607" s="141"/>
      <c r="M607" s="147"/>
      <c r="T607" s="148"/>
      <c r="AT607" s="143" t="s">
        <v>153</v>
      </c>
      <c r="AU607" s="143" t="s">
        <v>85</v>
      </c>
      <c r="AV607" s="12" t="s">
        <v>85</v>
      </c>
      <c r="AW607" s="12" t="s">
        <v>32</v>
      </c>
      <c r="AX607" s="12" t="s">
        <v>75</v>
      </c>
      <c r="AY607" s="143" t="s">
        <v>144</v>
      </c>
    </row>
    <row r="608" spans="2:65" s="13" customFormat="1">
      <c r="B608" s="149"/>
      <c r="D608" s="142" t="s">
        <v>153</v>
      </c>
      <c r="E608" s="150" t="s">
        <v>1</v>
      </c>
      <c r="F608" s="151" t="s">
        <v>159</v>
      </c>
      <c r="H608" s="152">
        <v>152.63</v>
      </c>
      <c r="I608" s="153"/>
      <c r="L608" s="149"/>
      <c r="M608" s="154"/>
      <c r="T608" s="155"/>
      <c r="AT608" s="150" t="s">
        <v>153</v>
      </c>
      <c r="AU608" s="150" t="s">
        <v>85</v>
      </c>
      <c r="AV608" s="13" t="s">
        <v>151</v>
      </c>
      <c r="AW608" s="13" t="s">
        <v>32</v>
      </c>
      <c r="AX608" s="13" t="s">
        <v>83</v>
      </c>
      <c r="AY608" s="150" t="s">
        <v>144</v>
      </c>
    </row>
    <row r="609" spans="2:65" s="1" customFormat="1" ht="24.2" customHeight="1">
      <c r="B609" s="127"/>
      <c r="C609" s="162" t="s">
        <v>763</v>
      </c>
      <c r="D609" s="162" t="s">
        <v>379</v>
      </c>
      <c r="E609" s="163" t="s">
        <v>764</v>
      </c>
      <c r="F609" s="164" t="s">
        <v>765</v>
      </c>
      <c r="G609" s="165" t="s">
        <v>150</v>
      </c>
      <c r="H609" s="166">
        <v>167.893</v>
      </c>
      <c r="I609" s="167"/>
      <c r="J609" s="168">
        <f>ROUND(I609*H609,2)</f>
        <v>0</v>
      </c>
      <c r="K609" s="164" t="s">
        <v>395</v>
      </c>
      <c r="L609" s="169"/>
      <c r="M609" s="170" t="s">
        <v>1</v>
      </c>
      <c r="N609" s="171" t="s">
        <v>40</v>
      </c>
      <c r="P609" s="137">
        <f>O609*H609</f>
        <v>0</v>
      </c>
      <c r="Q609" s="137">
        <v>1.3999999999999999E-4</v>
      </c>
      <c r="R609" s="137">
        <f>Q609*H609</f>
        <v>2.3505019999999998E-2</v>
      </c>
      <c r="S609" s="137">
        <v>0</v>
      </c>
      <c r="T609" s="138">
        <f>S609*H609</f>
        <v>0</v>
      </c>
      <c r="AR609" s="139" t="s">
        <v>365</v>
      </c>
      <c r="AT609" s="139" t="s">
        <v>379</v>
      </c>
      <c r="AU609" s="139" t="s">
        <v>85</v>
      </c>
      <c r="AY609" s="16" t="s">
        <v>144</v>
      </c>
      <c r="BE609" s="140">
        <f>IF(N609="základní",J609,0)</f>
        <v>0</v>
      </c>
      <c r="BF609" s="140">
        <f>IF(N609="snížená",J609,0)</f>
        <v>0</v>
      </c>
      <c r="BG609" s="140">
        <f>IF(N609="zákl. přenesená",J609,0)</f>
        <v>0</v>
      </c>
      <c r="BH609" s="140">
        <f>IF(N609="sníž. přenesená",J609,0)</f>
        <v>0</v>
      </c>
      <c r="BI609" s="140">
        <f>IF(N609="nulová",J609,0)</f>
        <v>0</v>
      </c>
      <c r="BJ609" s="16" t="s">
        <v>83</v>
      </c>
      <c r="BK609" s="140">
        <f>ROUND(I609*H609,2)</f>
        <v>0</v>
      </c>
      <c r="BL609" s="16" t="s">
        <v>255</v>
      </c>
      <c r="BM609" s="139" t="s">
        <v>766</v>
      </c>
    </row>
    <row r="610" spans="2:65" s="12" customFormat="1">
      <c r="B610" s="141"/>
      <c r="D610" s="142" t="s">
        <v>153</v>
      </c>
      <c r="F610" s="144" t="s">
        <v>767</v>
      </c>
      <c r="H610" s="145">
        <v>167.893</v>
      </c>
      <c r="I610" s="146"/>
      <c r="L610" s="141"/>
      <c r="M610" s="147"/>
      <c r="T610" s="148"/>
      <c r="AT610" s="143" t="s">
        <v>153</v>
      </c>
      <c r="AU610" s="143" t="s">
        <v>85</v>
      </c>
      <c r="AV610" s="12" t="s">
        <v>85</v>
      </c>
      <c r="AW610" s="12" t="s">
        <v>3</v>
      </c>
      <c r="AX610" s="12" t="s">
        <v>83</v>
      </c>
      <c r="AY610" s="143" t="s">
        <v>144</v>
      </c>
    </row>
    <row r="611" spans="2:65" s="1" customFormat="1" ht="24.2" customHeight="1">
      <c r="B611" s="127"/>
      <c r="C611" s="128" t="s">
        <v>768</v>
      </c>
      <c r="D611" s="128" t="s">
        <v>147</v>
      </c>
      <c r="E611" s="129" t="s">
        <v>769</v>
      </c>
      <c r="F611" s="130" t="s">
        <v>770</v>
      </c>
      <c r="G611" s="131" t="s">
        <v>150</v>
      </c>
      <c r="H611" s="132">
        <v>30.625</v>
      </c>
      <c r="I611" s="133"/>
      <c r="J611" s="134">
        <f>ROUND(I611*H611,2)</f>
        <v>0</v>
      </c>
      <c r="K611" s="130" t="s">
        <v>395</v>
      </c>
      <c r="L611" s="31"/>
      <c r="M611" s="135" t="s">
        <v>1</v>
      </c>
      <c r="N611" s="136" t="s">
        <v>40</v>
      </c>
      <c r="P611" s="137">
        <f>O611*H611</f>
        <v>0</v>
      </c>
      <c r="Q611" s="137">
        <v>5.0000000000000002E-5</v>
      </c>
      <c r="R611" s="137">
        <f>Q611*H611</f>
        <v>1.5312500000000001E-3</v>
      </c>
      <c r="S611" s="137">
        <v>0</v>
      </c>
      <c r="T611" s="138">
        <f>S611*H611</f>
        <v>0</v>
      </c>
      <c r="AR611" s="139" t="s">
        <v>255</v>
      </c>
      <c r="AT611" s="139" t="s">
        <v>147</v>
      </c>
      <c r="AU611" s="139" t="s">
        <v>85</v>
      </c>
      <c r="AY611" s="16" t="s">
        <v>144</v>
      </c>
      <c r="BE611" s="140">
        <f>IF(N611="základní",J611,0)</f>
        <v>0</v>
      </c>
      <c r="BF611" s="140">
        <f>IF(N611="snížená",J611,0)</f>
        <v>0</v>
      </c>
      <c r="BG611" s="140">
        <f>IF(N611="zákl. přenesená",J611,0)</f>
        <v>0</v>
      </c>
      <c r="BH611" s="140">
        <f>IF(N611="sníž. přenesená",J611,0)</f>
        <v>0</v>
      </c>
      <c r="BI611" s="140">
        <f>IF(N611="nulová",J611,0)</f>
        <v>0</v>
      </c>
      <c r="BJ611" s="16" t="s">
        <v>83</v>
      </c>
      <c r="BK611" s="140">
        <f>ROUND(I611*H611,2)</f>
        <v>0</v>
      </c>
      <c r="BL611" s="16" t="s">
        <v>255</v>
      </c>
      <c r="BM611" s="139" t="s">
        <v>771</v>
      </c>
    </row>
    <row r="612" spans="2:65" s="14" customFormat="1">
      <c r="B612" s="156"/>
      <c r="D612" s="142" t="s">
        <v>153</v>
      </c>
      <c r="E612" s="157" t="s">
        <v>1</v>
      </c>
      <c r="F612" s="158" t="s">
        <v>772</v>
      </c>
      <c r="H612" s="157" t="s">
        <v>1</v>
      </c>
      <c r="I612" s="159"/>
      <c r="L612" s="156"/>
      <c r="M612" s="160"/>
      <c r="T612" s="161"/>
      <c r="AT612" s="157" t="s">
        <v>153</v>
      </c>
      <c r="AU612" s="157" t="s">
        <v>85</v>
      </c>
      <c r="AV612" s="14" t="s">
        <v>83</v>
      </c>
      <c r="AW612" s="14" t="s">
        <v>32</v>
      </c>
      <c r="AX612" s="14" t="s">
        <v>75</v>
      </c>
      <c r="AY612" s="157" t="s">
        <v>144</v>
      </c>
    </row>
    <row r="613" spans="2:65" s="14" customFormat="1">
      <c r="B613" s="156"/>
      <c r="D613" s="142" t="s">
        <v>153</v>
      </c>
      <c r="E613" s="157" t="s">
        <v>1</v>
      </c>
      <c r="F613" s="158" t="s">
        <v>369</v>
      </c>
      <c r="H613" s="157" t="s">
        <v>1</v>
      </c>
      <c r="I613" s="159"/>
      <c r="L613" s="156"/>
      <c r="M613" s="160"/>
      <c r="T613" s="161"/>
      <c r="AT613" s="157" t="s">
        <v>153</v>
      </c>
      <c r="AU613" s="157" t="s">
        <v>85</v>
      </c>
      <c r="AV613" s="14" t="s">
        <v>83</v>
      </c>
      <c r="AW613" s="14" t="s">
        <v>32</v>
      </c>
      <c r="AX613" s="14" t="s">
        <v>75</v>
      </c>
      <c r="AY613" s="157" t="s">
        <v>144</v>
      </c>
    </row>
    <row r="614" spans="2:65" s="12" customFormat="1">
      <c r="B614" s="141"/>
      <c r="D614" s="142" t="s">
        <v>153</v>
      </c>
      <c r="E614" s="143" t="s">
        <v>1</v>
      </c>
      <c r="F614" s="144" t="s">
        <v>370</v>
      </c>
      <c r="H614" s="145">
        <v>30.625</v>
      </c>
      <c r="I614" s="146"/>
      <c r="L614" s="141"/>
      <c r="M614" s="147"/>
      <c r="T614" s="148"/>
      <c r="AT614" s="143" t="s">
        <v>153</v>
      </c>
      <c r="AU614" s="143" t="s">
        <v>85</v>
      </c>
      <c r="AV614" s="12" t="s">
        <v>85</v>
      </c>
      <c r="AW614" s="12" t="s">
        <v>32</v>
      </c>
      <c r="AX614" s="12" t="s">
        <v>75</v>
      </c>
      <c r="AY614" s="143" t="s">
        <v>144</v>
      </c>
    </row>
    <row r="615" spans="2:65" s="13" customFormat="1">
      <c r="B615" s="149"/>
      <c r="D615" s="142" t="s">
        <v>153</v>
      </c>
      <c r="E615" s="150" t="s">
        <v>1</v>
      </c>
      <c r="F615" s="151" t="s">
        <v>159</v>
      </c>
      <c r="H615" s="152">
        <v>30.625</v>
      </c>
      <c r="I615" s="153"/>
      <c r="L615" s="149"/>
      <c r="M615" s="154"/>
      <c r="T615" s="155"/>
      <c r="AT615" s="150" t="s">
        <v>153</v>
      </c>
      <c r="AU615" s="150" t="s">
        <v>85</v>
      </c>
      <c r="AV615" s="13" t="s">
        <v>151</v>
      </c>
      <c r="AW615" s="13" t="s">
        <v>32</v>
      </c>
      <c r="AX615" s="13" t="s">
        <v>83</v>
      </c>
      <c r="AY615" s="150" t="s">
        <v>144</v>
      </c>
    </row>
    <row r="616" spans="2:65" s="1" customFormat="1" ht="24.2" customHeight="1">
      <c r="B616" s="127"/>
      <c r="C616" s="162" t="s">
        <v>773</v>
      </c>
      <c r="D616" s="162" t="s">
        <v>379</v>
      </c>
      <c r="E616" s="163" t="s">
        <v>764</v>
      </c>
      <c r="F616" s="164" t="s">
        <v>765</v>
      </c>
      <c r="G616" s="165" t="s">
        <v>150</v>
      </c>
      <c r="H616" s="166">
        <v>33.688000000000002</v>
      </c>
      <c r="I616" s="167"/>
      <c r="J616" s="168">
        <f>ROUND(I616*H616,2)</f>
        <v>0</v>
      </c>
      <c r="K616" s="164" t="s">
        <v>395</v>
      </c>
      <c r="L616" s="169"/>
      <c r="M616" s="170" t="s">
        <v>1</v>
      </c>
      <c r="N616" s="171" t="s">
        <v>40</v>
      </c>
      <c r="P616" s="137">
        <f>O616*H616</f>
        <v>0</v>
      </c>
      <c r="Q616" s="137">
        <v>1.3999999999999999E-4</v>
      </c>
      <c r="R616" s="137">
        <f>Q616*H616</f>
        <v>4.7163199999999995E-3</v>
      </c>
      <c r="S616" s="137">
        <v>0</v>
      </c>
      <c r="T616" s="138">
        <f>S616*H616</f>
        <v>0</v>
      </c>
      <c r="AR616" s="139" t="s">
        <v>365</v>
      </c>
      <c r="AT616" s="139" t="s">
        <v>379</v>
      </c>
      <c r="AU616" s="139" t="s">
        <v>85</v>
      </c>
      <c r="AY616" s="16" t="s">
        <v>144</v>
      </c>
      <c r="BE616" s="140">
        <f>IF(N616="základní",J616,0)</f>
        <v>0</v>
      </c>
      <c r="BF616" s="140">
        <f>IF(N616="snížená",J616,0)</f>
        <v>0</v>
      </c>
      <c r="BG616" s="140">
        <f>IF(N616="zákl. přenesená",J616,0)</f>
        <v>0</v>
      </c>
      <c r="BH616" s="140">
        <f>IF(N616="sníž. přenesená",J616,0)</f>
        <v>0</v>
      </c>
      <c r="BI616" s="140">
        <f>IF(N616="nulová",J616,0)</f>
        <v>0</v>
      </c>
      <c r="BJ616" s="16" t="s">
        <v>83</v>
      </c>
      <c r="BK616" s="140">
        <f>ROUND(I616*H616,2)</f>
        <v>0</v>
      </c>
      <c r="BL616" s="16" t="s">
        <v>255</v>
      </c>
      <c r="BM616" s="139" t="s">
        <v>774</v>
      </c>
    </row>
    <row r="617" spans="2:65" s="12" customFormat="1">
      <c r="B617" s="141"/>
      <c r="D617" s="142" t="s">
        <v>153</v>
      </c>
      <c r="F617" s="144" t="s">
        <v>775</v>
      </c>
      <c r="H617" s="145">
        <v>33.688000000000002</v>
      </c>
      <c r="I617" s="146"/>
      <c r="L617" s="141"/>
      <c r="M617" s="147"/>
      <c r="T617" s="148"/>
      <c r="AT617" s="143" t="s">
        <v>153</v>
      </c>
      <c r="AU617" s="143" t="s">
        <v>85</v>
      </c>
      <c r="AV617" s="12" t="s">
        <v>85</v>
      </c>
      <c r="AW617" s="12" t="s">
        <v>3</v>
      </c>
      <c r="AX617" s="12" t="s">
        <v>83</v>
      </c>
      <c r="AY617" s="143" t="s">
        <v>144</v>
      </c>
    </row>
    <row r="618" spans="2:65" s="1" customFormat="1" ht="24.2" customHeight="1">
      <c r="B618" s="127"/>
      <c r="C618" s="128" t="s">
        <v>776</v>
      </c>
      <c r="D618" s="128" t="s">
        <v>147</v>
      </c>
      <c r="E618" s="129" t="s">
        <v>777</v>
      </c>
      <c r="F618" s="130" t="s">
        <v>778</v>
      </c>
      <c r="G618" s="131" t="s">
        <v>150</v>
      </c>
      <c r="H618" s="132">
        <v>11.42</v>
      </c>
      <c r="I618" s="133"/>
      <c r="J618" s="134">
        <f>ROUND(I618*H618,2)</f>
        <v>0</v>
      </c>
      <c r="K618" s="130" t="s">
        <v>395</v>
      </c>
      <c r="L618" s="31"/>
      <c r="M618" s="135" t="s">
        <v>1</v>
      </c>
      <c r="N618" s="136" t="s">
        <v>40</v>
      </c>
      <c r="P618" s="137">
        <f>O618*H618</f>
        <v>0</v>
      </c>
      <c r="Q618" s="137">
        <v>6.0000000000000001E-3</v>
      </c>
      <c r="R618" s="137">
        <f>Q618*H618</f>
        <v>6.8519999999999998E-2</v>
      </c>
      <c r="S618" s="137">
        <v>0</v>
      </c>
      <c r="T618" s="138">
        <f>S618*H618</f>
        <v>0</v>
      </c>
      <c r="AR618" s="139" t="s">
        <v>255</v>
      </c>
      <c r="AT618" s="139" t="s">
        <v>147</v>
      </c>
      <c r="AU618" s="139" t="s">
        <v>85</v>
      </c>
      <c r="AY618" s="16" t="s">
        <v>144</v>
      </c>
      <c r="BE618" s="140">
        <f>IF(N618="základní",J618,0)</f>
        <v>0</v>
      </c>
      <c r="BF618" s="140">
        <f>IF(N618="snížená",J618,0)</f>
        <v>0</v>
      </c>
      <c r="BG618" s="140">
        <f>IF(N618="zákl. přenesená",J618,0)</f>
        <v>0</v>
      </c>
      <c r="BH618" s="140">
        <f>IF(N618="sníž. přenesená",J618,0)</f>
        <v>0</v>
      </c>
      <c r="BI618" s="140">
        <f>IF(N618="nulová",J618,0)</f>
        <v>0</v>
      </c>
      <c r="BJ618" s="16" t="s">
        <v>83</v>
      </c>
      <c r="BK618" s="140">
        <f>ROUND(I618*H618,2)</f>
        <v>0</v>
      </c>
      <c r="BL618" s="16" t="s">
        <v>255</v>
      </c>
      <c r="BM618" s="139" t="s">
        <v>779</v>
      </c>
    </row>
    <row r="619" spans="2:65" s="14" customFormat="1">
      <c r="B619" s="156"/>
      <c r="D619" s="142" t="s">
        <v>153</v>
      </c>
      <c r="E619" s="157" t="s">
        <v>1</v>
      </c>
      <c r="F619" s="158" t="s">
        <v>780</v>
      </c>
      <c r="H619" s="157" t="s">
        <v>1</v>
      </c>
      <c r="I619" s="159"/>
      <c r="L619" s="156"/>
      <c r="M619" s="160"/>
      <c r="T619" s="161"/>
      <c r="AT619" s="157" t="s">
        <v>153</v>
      </c>
      <c r="AU619" s="157" t="s">
        <v>85</v>
      </c>
      <c r="AV619" s="14" t="s">
        <v>83</v>
      </c>
      <c r="AW619" s="14" t="s">
        <v>32</v>
      </c>
      <c r="AX619" s="14" t="s">
        <v>75</v>
      </c>
      <c r="AY619" s="157" t="s">
        <v>144</v>
      </c>
    </row>
    <row r="620" spans="2:65" s="12" customFormat="1">
      <c r="B620" s="141"/>
      <c r="D620" s="142" t="s">
        <v>153</v>
      </c>
      <c r="E620" s="143" t="s">
        <v>1</v>
      </c>
      <c r="F620" s="144" t="s">
        <v>781</v>
      </c>
      <c r="H620" s="145">
        <v>11.42</v>
      </c>
      <c r="I620" s="146"/>
      <c r="L620" s="141"/>
      <c r="M620" s="147"/>
      <c r="T620" s="148"/>
      <c r="AT620" s="143" t="s">
        <v>153</v>
      </c>
      <c r="AU620" s="143" t="s">
        <v>85</v>
      </c>
      <c r="AV620" s="12" t="s">
        <v>85</v>
      </c>
      <c r="AW620" s="12" t="s">
        <v>32</v>
      </c>
      <c r="AX620" s="12" t="s">
        <v>75</v>
      </c>
      <c r="AY620" s="143" t="s">
        <v>144</v>
      </c>
    </row>
    <row r="621" spans="2:65" s="13" customFormat="1">
      <c r="B621" s="149"/>
      <c r="D621" s="142" t="s">
        <v>153</v>
      </c>
      <c r="E621" s="150" t="s">
        <v>1</v>
      </c>
      <c r="F621" s="151" t="s">
        <v>159</v>
      </c>
      <c r="H621" s="152">
        <v>11.42</v>
      </c>
      <c r="I621" s="153"/>
      <c r="L621" s="149"/>
      <c r="M621" s="154"/>
      <c r="T621" s="155"/>
      <c r="AT621" s="150" t="s">
        <v>153</v>
      </c>
      <c r="AU621" s="150" t="s">
        <v>85</v>
      </c>
      <c r="AV621" s="13" t="s">
        <v>151</v>
      </c>
      <c r="AW621" s="13" t="s">
        <v>32</v>
      </c>
      <c r="AX621" s="13" t="s">
        <v>83</v>
      </c>
      <c r="AY621" s="150" t="s">
        <v>144</v>
      </c>
    </row>
    <row r="622" spans="2:65" s="1" customFormat="1" ht="16.5" customHeight="1">
      <c r="B622" s="127"/>
      <c r="C622" s="162" t="s">
        <v>782</v>
      </c>
      <c r="D622" s="162" t="s">
        <v>379</v>
      </c>
      <c r="E622" s="163" t="s">
        <v>783</v>
      </c>
      <c r="F622" s="164" t="s">
        <v>784</v>
      </c>
      <c r="G622" s="165" t="s">
        <v>150</v>
      </c>
      <c r="H622" s="166">
        <v>11.991</v>
      </c>
      <c r="I622" s="167"/>
      <c r="J622" s="168">
        <f>ROUND(I622*H622,2)</f>
        <v>0</v>
      </c>
      <c r="K622" s="164" t="s">
        <v>395</v>
      </c>
      <c r="L622" s="169"/>
      <c r="M622" s="170" t="s">
        <v>1</v>
      </c>
      <c r="N622" s="171" t="s">
        <v>40</v>
      </c>
      <c r="P622" s="137">
        <f>O622*H622</f>
        <v>0</v>
      </c>
      <c r="Q622" s="137">
        <v>1.3799999999999999E-3</v>
      </c>
      <c r="R622" s="137">
        <f>Q622*H622</f>
        <v>1.6547579999999999E-2</v>
      </c>
      <c r="S622" s="137">
        <v>0</v>
      </c>
      <c r="T622" s="138">
        <f>S622*H622</f>
        <v>0</v>
      </c>
      <c r="AR622" s="139" t="s">
        <v>365</v>
      </c>
      <c r="AT622" s="139" t="s">
        <v>379</v>
      </c>
      <c r="AU622" s="139" t="s">
        <v>85</v>
      </c>
      <c r="AY622" s="16" t="s">
        <v>144</v>
      </c>
      <c r="BE622" s="140">
        <f>IF(N622="základní",J622,0)</f>
        <v>0</v>
      </c>
      <c r="BF622" s="140">
        <f>IF(N622="snížená",J622,0)</f>
        <v>0</v>
      </c>
      <c r="BG622" s="140">
        <f>IF(N622="zákl. přenesená",J622,0)</f>
        <v>0</v>
      </c>
      <c r="BH622" s="140">
        <f>IF(N622="sníž. přenesená",J622,0)</f>
        <v>0</v>
      </c>
      <c r="BI622" s="140">
        <f>IF(N622="nulová",J622,0)</f>
        <v>0</v>
      </c>
      <c r="BJ622" s="16" t="s">
        <v>83</v>
      </c>
      <c r="BK622" s="140">
        <f>ROUND(I622*H622,2)</f>
        <v>0</v>
      </c>
      <c r="BL622" s="16" t="s">
        <v>255</v>
      </c>
      <c r="BM622" s="139" t="s">
        <v>785</v>
      </c>
    </row>
    <row r="623" spans="2:65" s="12" customFormat="1">
      <c r="B623" s="141"/>
      <c r="D623" s="142" t="s">
        <v>153</v>
      </c>
      <c r="F623" s="144" t="s">
        <v>786</v>
      </c>
      <c r="H623" s="145">
        <v>11.991</v>
      </c>
      <c r="I623" s="146"/>
      <c r="L623" s="141"/>
      <c r="M623" s="147"/>
      <c r="T623" s="148"/>
      <c r="AT623" s="143" t="s">
        <v>153</v>
      </c>
      <c r="AU623" s="143" t="s">
        <v>85</v>
      </c>
      <c r="AV623" s="12" t="s">
        <v>85</v>
      </c>
      <c r="AW623" s="12" t="s">
        <v>3</v>
      </c>
      <c r="AX623" s="12" t="s">
        <v>83</v>
      </c>
      <c r="AY623" s="143" t="s">
        <v>144</v>
      </c>
    </row>
    <row r="624" spans="2:65" s="1" customFormat="1" ht="37.9" customHeight="1">
      <c r="B624" s="127"/>
      <c r="C624" s="128" t="s">
        <v>787</v>
      </c>
      <c r="D624" s="128" t="s">
        <v>147</v>
      </c>
      <c r="E624" s="129" t="s">
        <v>788</v>
      </c>
      <c r="F624" s="130" t="s">
        <v>789</v>
      </c>
      <c r="G624" s="131" t="s">
        <v>150</v>
      </c>
      <c r="H624" s="132">
        <v>22.05</v>
      </c>
      <c r="I624" s="133"/>
      <c r="J624" s="134">
        <f>ROUND(I624*H624,2)</f>
        <v>0</v>
      </c>
      <c r="K624" s="130" t="s">
        <v>395</v>
      </c>
      <c r="L624" s="31"/>
      <c r="M624" s="135" t="s">
        <v>1</v>
      </c>
      <c r="N624" s="136" t="s">
        <v>40</v>
      </c>
      <c r="P624" s="137">
        <f>O624*H624</f>
        <v>0</v>
      </c>
      <c r="Q624" s="137">
        <v>6.3600000000000002E-3</v>
      </c>
      <c r="R624" s="137">
        <f>Q624*H624</f>
        <v>0.140238</v>
      </c>
      <c r="S624" s="137">
        <v>0</v>
      </c>
      <c r="T624" s="138">
        <f>S624*H624</f>
        <v>0</v>
      </c>
      <c r="AR624" s="139" t="s">
        <v>255</v>
      </c>
      <c r="AT624" s="139" t="s">
        <v>147</v>
      </c>
      <c r="AU624" s="139" t="s">
        <v>85</v>
      </c>
      <c r="AY624" s="16" t="s">
        <v>144</v>
      </c>
      <c r="BE624" s="140">
        <f>IF(N624="základní",J624,0)</f>
        <v>0</v>
      </c>
      <c r="BF624" s="140">
        <f>IF(N624="snížená",J624,0)</f>
        <v>0</v>
      </c>
      <c r="BG624" s="140">
        <f>IF(N624="zákl. přenesená",J624,0)</f>
        <v>0</v>
      </c>
      <c r="BH624" s="140">
        <f>IF(N624="sníž. přenesená",J624,0)</f>
        <v>0</v>
      </c>
      <c r="BI624" s="140">
        <f>IF(N624="nulová",J624,0)</f>
        <v>0</v>
      </c>
      <c r="BJ624" s="16" t="s">
        <v>83</v>
      </c>
      <c r="BK624" s="140">
        <f>ROUND(I624*H624,2)</f>
        <v>0</v>
      </c>
      <c r="BL624" s="16" t="s">
        <v>255</v>
      </c>
      <c r="BM624" s="139" t="s">
        <v>790</v>
      </c>
    </row>
    <row r="625" spans="2:65" s="14" customFormat="1">
      <c r="B625" s="156"/>
      <c r="D625" s="142" t="s">
        <v>153</v>
      </c>
      <c r="E625" s="157" t="s">
        <v>1</v>
      </c>
      <c r="F625" s="158" t="s">
        <v>791</v>
      </c>
      <c r="H625" s="157" t="s">
        <v>1</v>
      </c>
      <c r="I625" s="159"/>
      <c r="L625" s="156"/>
      <c r="M625" s="160"/>
      <c r="T625" s="161"/>
      <c r="AT625" s="157" t="s">
        <v>153</v>
      </c>
      <c r="AU625" s="157" t="s">
        <v>85</v>
      </c>
      <c r="AV625" s="14" t="s">
        <v>83</v>
      </c>
      <c r="AW625" s="14" t="s">
        <v>32</v>
      </c>
      <c r="AX625" s="14" t="s">
        <v>75</v>
      </c>
      <c r="AY625" s="157" t="s">
        <v>144</v>
      </c>
    </row>
    <row r="626" spans="2:65" s="14" customFormat="1">
      <c r="B626" s="156"/>
      <c r="D626" s="142" t="s">
        <v>153</v>
      </c>
      <c r="E626" s="157" t="s">
        <v>1</v>
      </c>
      <c r="F626" s="158" t="s">
        <v>369</v>
      </c>
      <c r="H626" s="157" t="s">
        <v>1</v>
      </c>
      <c r="I626" s="159"/>
      <c r="L626" s="156"/>
      <c r="M626" s="160"/>
      <c r="T626" s="161"/>
      <c r="AT626" s="157" t="s">
        <v>153</v>
      </c>
      <c r="AU626" s="157" t="s">
        <v>85</v>
      </c>
      <c r="AV626" s="14" t="s">
        <v>83</v>
      </c>
      <c r="AW626" s="14" t="s">
        <v>32</v>
      </c>
      <c r="AX626" s="14" t="s">
        <v>75</v>
      </c>
      <c r="AY626" s="157" t="s">
        <v>144</v>
      </c>
    </row>
    <row r="627" spans="2:65" s="12" customFormat="1">
      <c r="B627" s="141"/>
      <c r="D627" s="142" t="s">
        <v>153</v>
      </c>
      <c r="E627" s="143" t="s">
        <v>1</v>
      </c>
      <c r="F627" s="144" t="s">
        <v>422</v>
      </c>
      <c r="H627" s="145">
        <v>22.05</v>
      </c>
      <c r="I627" s="146"/>
      <c r="L627" s="141"/>
      <c r="M627" s="147"/>
      <c r="T627" s="148"/>
      <c r="AT627" s="143" t="s">
        <v>153</v>
      </c>
      <c r="AU627" s="143" t="s">
        <v>85</v>
      </c>
      <c r="AV627" s="12" t="s">
        <v>85</v>
      </c>
      <c r="AW627" s="12" t="s">
        <v>32</v>
      </c>
      <c r="AX627" s="12" t="s">
        <v>75</v>
      </c>
      <c r="AY627" s="143" t="s">
        <v>144</v>
      </c>
    </row>
    <row r="628" spans="2:65" s="13" customFormat="1">
      <c r="B628" s="149"/>
      <c r="D628" s="142" t="s">
        <v>153</v>
      </c>
      <c r="E628" s="150" t="s">
        <v>1</v>
      </c>
      <c r="F628" s="151" t="s">
        <v>159</v>
      </c>
      <c r="H628" s="152">
        <v>22.05</v>
      </c>
      <c r="I628" s="153"/>
      <c r="L628" s="149"/>
      <c r="M628" s="154"/>
      <c r="T628" s="155"/>
      <c r="AT628" s="150" t="s">
        <v>153</v>
      </c>
      <c r="AU628" s="150" t="s">
        <v>85</v>
      </c>
      <c r="AV628" s="13" t="s">
        <v>151</v>
      </c>
      <c r="AW628" s="13" t="s">
        <v>32</v>
      </c>
      <c r="AX628" s="13" t="s">
        <v>83</v>
      </c>
      <c r="AY628" s="150" t="s">
        <v>144</v>
      </c>
    </row>
    <row r="629" spans="2:65" s="1" customFormat="1" ht="24.2" customHeight="1">
      <c r="B629" s="127"/>
      <c r="C629" s="162" t="s">
        <v>792</v>
      </c>
      <c r="D629" s="162" t="s">
        <v>379</v>
      </c>
      <c r="E629" s="163" t="s">
        <v>793</v>
      </c>
      <c r="F629" s="164" t="s">
        <v>794</v>
      </c>
      <c r="G629" s="165" t="s">
        <v>150</v>
      </c>
      <c r="H629" s="166">
        <v>23.152999999999999</v>
      </c>
      <c r="I629" s="167"/>
      <c r="J629" s="168">
        <f>ROUND(I629*H629,2)</f>
        <v>0</v>
      </c>
      <c r="K629" s="164" t="s">
        <v>395</v>
      </c>
      <c r="L629" s="169"/>
      <c r="M629" s="170" t="s">
        <v>1</v>
      </c>
      <c r="N629" s="171" t="s">
        <v>40</v>
      </c>
      <c r="P629" s="137">
        <f>O629*H629</f>
        <v>0</v>
      </c>
      <c r="Q629" s="137">
        <v>3.4000000000000002E-2</v>
      </c>
      <c r="R629" s="137">
        <f>Q629*H629</f>
        <v>0.78720199999999996</v>
      </c>
      <c r="S629" s="137">
        <v>0</v>
      </c>
      <c r="T629" s="138">
        <f>S629*H629</f>
        <v>0</v>
      </c>
      <c r="AR629" s="139" t="s">
        <v>365</v>
      </c>
      <c r="AT629" s="139" t="s">
        <v>379</v>
      </c>
      <c r="AU629" s="139" t="s">
        <v>85</v>
      </c>
      <c r="AY629" s="16" t="s">
        <v>144</v>
      </c>
      <c r="BE629" s="140">
        <f>IF(N629="základní",J629,0)</f>
        <v>0</v>
      </c>
      <c r="BF629" s="140">
        <f>IF(N629="snížená",J629,0)</f>
        <v>0</v>
      </c>
      <c r="BG629" s="140">
        <f>IF(N629="zákl. přenesená",J629,0)</f>
        <v>0</v>
      </c>
      <c r="BH629" s="140">
        <f>IF(N629="sníž. přenesená",J629,0)</f>
        <v>0</v>
      </c>
      <c r="BI629" s="140">
        <f>IF(N629="nulová",J629,0)</f>
        <v>0</v>
      </c>
      <c r="BJ629" s="16" t="s">
        <v>83</v>
      </c>
      <c r="BK629" s="140">
        <f>ROUND(I629*H629,2)</f>
        <v>0</v>
      </c>
      <c r="BL629" s="16" t="s">
        <v>255</v>
      </c>
      <c r="BM629" s="139" t="s">
        <v>795</v>
      </c>
    </row>
    <row r="630" spans="2:65" s="12" customFormat="1">
      <c r="B630" s="141"/>
      <c r="D630" s="142" t="s">
        <v>153</v>
      </c>
      <c r="F630" s="144" t="s">
        <v>796</v>
      </c>
      <c r="H630" s="145">
        <v>23.152999999999999</v>
      </c>
      <c r="I630" s="146"/>
      <c r="L630" s="141"/>
      <c r="M630" s="147"/>
      <c r="T630" s="148"/>
      <c r="AT630" s="143" t="s">
        <v>153</v>
      </c>
      <c r="AU630" s="143" t="s">
        <v>85</v>
      </c>
      <c r="AV630" s="12" t="s">
        <v>85</v>
      </c>
      <c r="AW630" s="12" t="s">
        <v>3</v>
      </c>
      <c r="AX630" s="12" t="s">
        <v>83</v>
      </c>
      <c r="AY630" s="143" t="s">
        <v>144</v>
      </c>
    </row>
    <row r="631" spans="2:65" s="1" customFormat="1" ht="33" customHeight="1">
      <c r="B631" s="127"/>
      <c r="C631" s="128" t="s">
        <v>797</v>
      </c>
      <c r="D631" s="128" t="s">
        <v>147</v>
      </c>
      <c r="E631" s="129" t="s">
        <v>798</v>
      </c>
      <c r="F631" s="130" t="s">
        <v>799</v>
      </c>
      <c r="G631" s="131" t="s">
        <v>150</v>
      </c>
      <c r="H631" s="132">
        <v>165.05099999999999</v>
      </c>
      <c r="I631" s="133"/>
      <c r="J631" s="134">
        <f>ROUND(I631*H631,2)</f>
        <v>0</v>
      </c>
      <c r="K631" s="130" t="s">
        <v>395</v>
      </c>
      <c r="L631" s="31"/>
      <c r="M631" s="135" t="s">
        <v>1</v>
      </c>
      <c r="N631" s="136" t="s">
        <v>40</v>
      </c>
      <c r="P631" s="137">
        <f>O631*H631</f>
        <v>0</v>
      </c>
      <c r="Q631" s="137">
        <v>0</v>
      </c>
      <c r="R631" s="137">
        <f>Q631*H631</f>
        <v>0</v>
      </c>
      <c r="S631" s="137">
        <v>1.4999999999999999E-2</v>
      </c>
      <c r="T631" s="138">
        <f>S631*H631</f>
        <v>2.4757649999999995</v>
      </c>
      <c r="AR631" s="139" t="s">
        <v>255</v>
      </c>
      <c r="AT631" s="139" t="s">
        <v>147</v>
      </c>
      <c r="AU631" s="139" t="s">
        <v>85</v>
      </c>
      <c r="AY631" s="16" t="s">
        <v>144</v>
      </c>
      <c r="BE631" s="140">
        <f>IF(N631="základní",J631,0)</f>
        <v>0</v>
      </c>
      <c r="BF631" s="140">
        <f>IF(N631="snížená",J631,0)</f>
        <v>0</v>
      </c>
      <c r="BG631" s="140">
        <f>IF(N631="zákl. přenesená",J631,0)</f>
        <v>0</v>
      </c>
      <c r="BH631" s="140">
        <f>IF(N631="sníž. přenesená",J631,0)</f>
        <v>0</v>
      </c>
      <c r="BI631" s="140">
        <f>IF(N631="nulová",J631,0)</f>
        <v>0</v>
      </c>
      <c r="BJ631" s="16" t="s">
        <v>83</v>
      </c>
      <c r="BK631" s="140">
        <f>ROUND(I631*H631,2)</f>
        <v>0</v>
      </c>
      <c r="BL631" s="16" t="s">
        <v>255</v>
      </c>
      <c r="BM631" s="139" t="s">
        <v>800</v>
      </c>
    </row>
    <row r="632" spans="2:65" s="14" customFormat="1">
      <c r="B632" s="156"/>
      <c r="D632" s="142" t="s">
        <v>153</v>
      </c>
      <c r="E632" s="157" t="s">
        <v>1</v>
      </c>
      <c r="F632" s="158" t="s">
        <v>801</v>
      </c>
      <c r="H632" s="157" t="s">
        <v>1</v>
      </c>
      <c r="I632" s="159"/>
      <c r="L632" s="156"/>
      <c r="M632" s="160"/>
      <c r="T632" s="161"/>
      <c r="AT632" s="157" t="s">
        <v>153</v>
      </c>
      <c r="AU632" s="157" t="s">
        <v>85</v>
      </c>
      <c r="AV632" s="14" t="s">
        <v>83</v>
      </c>
      <c r="AW632" s="14" t="s">
        <v>32</v>
      </c>
      <c r="AX632" s="14" t="s">
        <v>75</v>
      </c>
      <c r="AY632" s="157" t="s">
        <v>144</v>
      </c>
    </row>
    <row r="633" spans="2:65" s="14" customFormat="1" ht="22.5">
      <c r="B633" s="156"/>
      <c r="D633" s="142" t="s">
        <v>153</v>
      </c>
      <c r="E633" s="157" t="s">
        <v>1</v>
      </c>
      <c r="F633" s="158" t="s">
        <v>802</v>
      </c>
      <c r="H633" s="157" t="s">
        <v>1</v>
      </c>
      <c r="I633" s="159"/>
      <c r="L633" s="156"/>
      <c r="M633" s="160"/>
      <c r="T633" s="161"/>
      <c r="AT633" s="157" t="s">
        <v>153</v>
      </c>
      <c r="AU633" s="157" t="s">
        <v>85</v>
      </c>
      <c r="AV633" s="14" t="s">
        <v>83</v>
      </c>
      <c r="AW633" s="14" t="s">
        <v>32</v>
      </c>
      <c r="AX633" s="14" t="s">
        <v>75</v>
      </c>
      <c r="AY633" s="157" t="s">
        <v>144</v>
      </c>
    </row>
    <row r="634" spans="2:65" s="14" customFormat="1">
      <c r="B634" s="156"/>
      <c r="D634" s="142" t="s">
        <v>153</v>
      </c>
      <c r="E634" s="157" t="s">
        <v>1</v>
      </c>
      <c r="F634" s="158" t="s">
        <v>544</v>
      </c>
      <c r="H634" s="157" t="s">
        <v>1</v>
      </c>
      <c r="I634" s="159"/>
      <c r="L634" s="156"/>
      <c r="M634" s="160"/>
      <c r="T634" s="161"/>
      <c r="AT634" s="157" t="s">
        <v>153</v>
      </c>
      <c r="AU634" s="157" t="s">
        <v>85</v>
      </c>
      <c r="AV634" s="14" t="s">
        <v>83</v>
      </c>
      <c r="AW634" s="14" t="s">
        <v>32</v>
      </c>
      <c r="AX634" s="14" t="s">
        <v>75</v>
      </c>
      <c r="AY634" s="157" t="s">
        <v>144</v>
      </c>
    </row>
    <row r="635" spans="2:65" s="12" customFormat="1">
      <c r="B635" s="141"/>
      <c r="D635" s="142" t="s">
        <v>153</v>
      </c>
      <c r="E635" s="143" t="s">
        <v>1</v>
      </c>
      <c r="F635" s="144" t="s">
        <v>716</v>
      </c>
      <c r="H635" s="145">
        <v>13.5</v>
      </c>
      <c r="I635" s="146"/>
      <c r="L635" s="141"/>
      <c r="M635" s="147"/>
      <c r="T635" s="148"/>
      <c r="AT635" s="143" t="s">
        <v>153</v>
      </c>
      <c r="AU635" s="143" t="s">
        <v>85</v>
      </c>
      <c r="AV635" s="12" t="s">
        <v>85</v>
      </c>
      <c r="AW635" s="12" t="s">
        <v>32</v>
      </c>
      <c r="AX635" s="12" t="s">
        <v>75</v>
      </c>
      <c r="AY635" s="143" t="s">
        <v>144</v>
      </c>
    </row>
    <row r="636" spans="2:65" s="14" customFormat="1">
      <c r="B636" s="156"/>
      <c r="D636" s="142" t="s">
        <v>153</v>
      </c>
      <c r="E636" s="157" t="s">
        <v>1</v>
      </c>
      <c r="F636" s="158" t="s">
        <v>553</v>
      </c>
      <c r="H636" s="157" t="s">
        <v>1</v>
      </c>
      <c r="I636" s="159"/>
      <c r="L636" s="156"/>
      <c r="M636" s="160"/>
      <c r="T636" s="161"/>
      <c r="AT636" s="157" t="s">
        <v>153</v>
      </c>
      <c r="AU636" s="157" t="s">
        <v>85</v>
      </c>
      <c r="AV636" s="14" t="s">
        <v>83</v>
      </c>
      <c r="AW636" s="14" t="s">
        <v>32</v>
      </c>
      <c r="AX636" s="14" t="s">
        <v>75</v>
      </c>
      <c r="AY636" s="157" t="s">
        <v>144</v>
      </c>
    </row>
    <row r="637" spans="2:65" s="12" customFormat="1">
      <c r="B637" s="141"/>
      <c r="D637" s="142" t="s">
        <v>153</v>
      </c>
      <c r="E637" s="143" t="s">
        <v>1</v>
      </c>
      <c r="F637" s="144" t="s">
        <v>485</v>
      </c>
      <c r="H637" s="145">
        <v>151.55099999999999</v>
      </c>
      <c r="I637" s="146"/>
      <c r="L637" s="141"/>
      <c r="M637" s="147"/>
      <c r="T637" s="148"/>
      <c r="AT637" s="143" t="s">
        <v>153</v>
      </c>
      <c r="AU637" s="143" t="s">
        <v>85</v>
      </c>
      <c r="AV637" s="12" t="s">
        <v>85</v>
      </c>
      <c r="AW637" s="12" t="s">
        <v>32</v>
      </c>
      <c r="AX637" s="12" t="s">
        <v>75</v>
      </c>
      <c r="AY637" s="143" t="s">
        <v>144</v>
      </c>
    </row>
    <row r="638" spans="2:65" s="13" customFormat="1">
      <c r="B638" s="149"/>
      <c r="D638" s="142" t="s">
        <v>153</v>
      </c>
      <c r="E638" s="150" t="s">
        <v>1</v>
      </c>
      <c r="F638" s="151" t="s">
        <v>159</v>
      </c>
      <c r="H638" s="152">
        <v>165.05099999999999</v>
      </c>
      <c r="I638" s="153"/>
      <c r="L638" s="149"/>
      <c r="M638" s="154"/>
      <c r="T638" s="155"/>
      <c r="AT638" s="150" t="s">
        <v>153</v>
      </c>
      <c r="AU638" s="150" t="s">
        <v>85</v>
      </c>
      <c r="AV638" s="13" t="s">
        <v>151</v>
      </c>
      <c r="AW638" s="13" t="s">
        <v>32</v>
      </c>
      <c r="AX638" s="13" t="s">
        <v>83</v>
      </c>
      <c r="AY638" s="150" t="s">
        <v>144</v>
      </c>
    </row>
    <row r="639" spans="2:65" s="1" customFormat="1" ht="24.2" customHeight="1">
      <c r="B639" s="127"/>
      <c r="C639" s="128" t="s">
        <v>803</v>
      </c>
      <c r="D639" s="128" t="s">
        <v>147</v>
      </c>
      <c r="E639" s="129" t="s">
        <v>804</v>
      </c>
      <c r="F639" s="130" t="s">
        <v>805</v>
      </c>
      <c r="G639" s="131" t="s">
        <v>150</v>
      </c>
      <c r="H639" s="132">
        <v>150.85900000000001</v>
      </c>
      <c r="I639" s="133"/>
      <c r="J639" s="134">
        <f>ROUND(I639*H639,2)</f>
        <v>0</v>
      </c>
      <c r="K639" s="130" t="s">
        <v>395</v>
      </c>
      <c r="L639" s="31"/>
      <c r="M639" s="135" t="s">
        <v>1</v>
      </c>
      <c r="N639" s="136" t="s">
        <v>40</v>
      </c>
      <c r="P639" s="137">
        <f>O639*H639</f>
        <v>0</v>
      </c>
      <c r="Q639" s="137">
        <v>0</v>
      </c>
      <c r="R639" s="137">
        <f>Q639*H639</f>
        <v>0</v>
      </c>
      <c r="S639" s="137">
        <v>0</v>
      </c>
      <c r="T639" s="138">
        <f>S639*H639</f>
        <v>0</v>
      </c>
      <c r="AR639" s="139" t="s">
        <v>255</v>
      </c>
      <c r="AT639" s="139" t="s">
        <v>147</v>
      </c>
      <c r="AU639" s="139" t="s">
        <v>85</v>
      </c>
      <c r="AY639" s="16" t="s">
        <v>144</v>
      </c>
      <c r="BE639" s="140">
        <f>IF(N639="základní",J639,0)</f>
        <v>0</v>
      </c>
      <c r="BF639" s="140">
        <f>IF(N639="snížená",J639,0)</f>
        <v>0</v>
      </c>
      <c r="BG639" s="140">
        <f>IF(N639="zákl. přenesená",J639,0)</f>
        <v>0</v>
      </c>
      <c r="BH639" s="140">
        <f>IF(N639="sníž. přenesená",J639,0)</f>
        <v>0</v>
      </c>
      <c r="BI639" s="140">
        <f>IF(N639="nulová",J639,0)</f>
        <v>0</v>
      </c>
      <c r="BJ639" s="16" t="s">
        <v>83</v>
      </c>
      <c r="BK639" s="140">
        <f>ROUND(I639*H639,2)</f>
        <v>0</v>
      </c>
      <c r="BL639" s="16" t="s">
        <v>255</v>
      </c>
      <c r="BM639" s="139" t="s">
        <v>806</v>
      </c>
    </row>
    <row r="640" spans="2:65" s="14" customFormat="1" ht="22.5">
      <c r="B640" s="156"/>
      <c r="D640" s="142" t="s">
        <v>153</v>
      </c>
      <c r="E640" s="157" t="s">
        <v>1</v>
      </c>
      <c r="F640" s="158" t="s">
        <v>807</v>
      </c>
      <c r="H640" s="157" t="s">
        <v>1</v>
      </c>
      <c r="I640" s="159"/>
      <c r="L640" s="156"/>
      <c r="M640" s="160"/>
      <c r="T640" s="161"/>
      <c r="AT640" s="157" t="s">
        <v>153</v>
      </c>
      <c r="AU640" s="157" t="s">
        <v>85</v>
      </c>
      <c r="AV640" s="14" t="s">
        <v>83</v>
      </c>
      <c r="AW640" s="14" t="s">
        <v>32</v>
      </c>
      <c r="AX640" s="14" t="s">
        <v>75</v>
      </c>
      <c r="AY640" s="157" t="s">
        <v>144</v>
      </c>
    </row>
    <row r="641" spans="2:65" s="12" customFormat="1">
      <c r="B641" s="141"/>
      <c r="D641" s="142" t="s">
        <v>153</v>
      </c>
      <c r="E641" s="143" t="s">
        <v>1</v>
      </c>
      <c r="F641" s="144" t="s">
        <v>726</v>
      </c>
      <c r="H641" s="145">
        <v>150.85900000000001</v>
      </c>
      <c r="I641" s="146"/>
      <c r="L641" s="141"/>
      <c r="M641" s="147"/>
      <c r="T641" s="148"/>
      <c r="AT641" s="143" t="s">
        <v>153</v>
      </c>
      <c r="AU641" s="143" t="s">
        <v>85</v>
      </c>
      <c r="AV641" s="12" t="s">
        <v>85</v>
      </c>
      <c r="AW641" s="12" t="s">
        <v>32</v>
      </c>
      <c r="AX641" s="12" t="s">
        <v>75</v>
      </c>
      <c r="AY641" s="143" t="s">
        <v>144</v>
      </c>
    </row>
    <row r="642" spans="2:65" s="13" customFormat="1">
      <c r="B642" s="149"/>
      <c r="D642" s="142" t="s">
        <v>153</v>
      </c>
      <c r="E642" s="150" t="s">
        <v>1</v>
      </c>
      <c r="F642" s="151" t="s">
        <v>159</v>
      </c>
      <c r="H642" s="152">
        <v>150.85900000000001</v>
      </c>
      <c r="I642" s="153"/>
      <c r="L642" s="149"/>
      <c r="M642" s="154"/>
      <c r="T642" s="155"/>
      <c r="AT642" s="150" t="s">
        <v>153</v>
      </c>
      <c r="AU642" s="150" t="s">
        <v>85</v>
      </c>
      <c r="AV642" s="13" t="s">
        <v>151</v>
      </c>
      <c r="AW642" s="13" t="s">
        <v>32</v>
      </c>
      <c r="AX642" s="13" t="s">
        <v>83</v>
      </c>
      <c r="AY642" s="150" t="s">
        <v>144</v>
      </c>
    </row>
    <row r="643" spans="2:65" s="1" customFormat="1" ht="24.2" customHeight="1">
      <c r="B643" s="127"/>
      <c r="C643" s="162" t="s">
        <v>808</v>
      </c>
      <c r="D643" s="162" t="s">
        <v>379</v>
      </c>
      <c r="E643" s="163" t="s">
        <v>809</v>
      </c>
      <c r="F643" s="164" t="s">
        <v>810</v>
      </c>
      <c r="G643" s="165" t="s">
        <v>150</v>
      </c>
      <c r="H643" s="166">
        <v>153.876</v>
      </c>
      <c r="I643" s="167"/>
      <c r="J643" s="168">
        <f>ROUND(I643*H643,2)</f>
        <v>0</v>
      </c>
      <c r="K643" s="164" t="s">
        <v>395</v>
      </c>
      <c r="L643" s="169"/>
      <c r="M643" s="170" t="s">
        <v>1</v>
      </c>
      <c r="N643" s="171" t="s">
        <v>40</v>
      </c>
      <c r="P643" s="137">
        <f>O643*H643</f>
        <v>0</v>
      </c>
      <c r="Q643" s="137">
        <v>5.0000000000000001E-3</v>
      </c>
      <c r="R643" s="137">
        <f>Q643*H643</f>
        <v>0.76938000000000006</v>
      </c>
      <c r="S643" s="137">
        <v>0</v>
      </c>
      <c r="T643" s="138">
        <f>S643*H643</f>
        <v>0</v>
      </c>
      <c r="AR643" s="139" t="s">
        <v>365</v>
      </c>
      <c r="AT643" s="139" t="s">
        <v>379</v>
      </c>
      <c r="AU643" s="139" t="s">
        <v>85</v>
      </c>
      <c r="AY643" s="16" t="s">
        <v>144</v>
      </c>
      <c r="BE643" s="140">
        <f>IF(N643="základní",J643,0)</f>
        <v>0</v>
      </c>
      <c r="BF643" s="140">
        <f>IF(N643="snížená",J643,0)</f>
        <v>0</v>
      </c>
      <c r="BG643" s="140">
        <f>IF(N643="zákl. přenesená",J643,0)</f>
        <v>0</v>
      </c>
      <c r="BH643" s="140">
        <f>IF(N643="sníž. přenesená",J643,0)</f>
        <v>0</v>
      </c>
      <c r="BI643" s="140">
        <f>IF(N643="nulová",J643,0)</f>
        <v>0</v>
      </c>
      <c r="BJ643" s="16" t="s">
        <v>83</v>
      </c>
      <c r="BK643" s="140">
        <f>ROUND(I643*H643,2)</f>
        <v>0</v>
      </c>
      <c r="BL643" s="16" t="s">
        <v>255</v>
      </c>
      <c r="BM643" s="139" t="s">
        <v>811</v>
      </c>
    </row>
    <row r="644" spans="2:65" s="12" customFormat="1">
      <c r="B644" s="141"/>
      <c r="D644" s="142" t="s">
        <v>153</v>
      </c>
      <c r="F644" s="144" t="s">
        <v>812</v>
      </c>
      <c r="H644" s="145">
        <v>153.876</v>
      </c>
      <c r="I644" s="146"/>
      <c r="L644" s="141"/>
      <c r="M644" s="147"/>
      <c r="T644" s="148"/>
      <c r="AT644" s="143" t="s">
        <v>153</v>
      </c>
      <c r="AU644" s="143" t="s">
        <v>85</v>
      </c>
      <c r="AV644" s="12" t="s">
        <v>85</v>
      </c>
      <c r="AW644" s="12" t="s">
        <v>3</v>
      </c>
      <c r="AX644" s="12" t="s">
        <v>83</v>
      </c>
      <c r="AY644" s="143" t="s">
        <v>144</v>
      </c>
    </row>
    <row r="645" spans="2:65" s="1" customFormat="1" ht="24.2" customHeight="1">
      <c r="B645" s="127"/>
      <c r="C645" s="128" t="s">
        <v>813</v>
      </c>
      <c r="D645" s="128" t="s">
        <v>147</v>
      </c>
      <c r="E645" s="129" t="s">
        <v>814</v>
      </c>
      <c r="F645" s="130" t="s">
        <v>815</v>
      </c>
      <c r="G645" s="131" t="s">
        <v>744</v>
      </c>
      <c r="H645" s="172"/>
      <c r="I645" s="133"/>
      <c r="J645" s="134">
        <f>ROUND(I645*H645,2)</f>
        <v>0</v>
      </c>
      <c r="K645" s="130" t="s">
        <v>395</v>
      </c>
      <c r="L645" s="31"/>
      <c r="M645" s="135" t="s">
        <v>1</v>
      </c>
      <c r="N645" s="136" t="s">
        <v>40</v>
      </c>
      <c r="P645" s="137">
        <f>O645*H645</f>
        <v>0</v>
      </c>
      <c r="Q645" s="137">
        <v>0</v>
      </c>
      <c r="R645" s="137">
        <f>Q645*H645</f>
        <v>0</v>
      </c>
      <c r="S645" s="137">
        <v>0</v>
      </c>
      <c r="T645" s="138">
        <f>S645*H645</f>
        <v>0</v>
      </c>
      <c r="AR645" s="139" t="s">
        <v>255</v>
      </c>
      <c r="AT645" s="139" t="s">
        <v>147</v>
      </c>
      <c r="AU645" s="139" t="s">
        <v>85</v>
      </c>
      <c r="AY645" s="16" t="s">
        <v>144</v>
      </c>
      <c r="BE645" s="140">
        <f>IF(N645="základní",J645,0)</f>
        <v>0</v>
      </c>
      <c r="BF645" s="140">
        <f>IF(N645="snížená",J645,0)</f>
        <v>0</v>
      </c>
      <c r="BG645" s="140">
        <f>IF(N645="zákl. přenesená",J645,0)</f>
        <v>0</v>
      </c>
      <c r="BH645" s="140">
        <f>IF(N645="sníž. přenesená",J645,0)</f>
        <v>0</v>
      </c>
      <c r="BI645" s="140">
        <f>IF(N645="nulová",J645,0)</f>
        <v>0</v>
      </c>
      <c r="BJ645" s="16" t="s">
        <v>83</v>
      </c>
      <c r="BK645" s="140">
        <f>ROUND(I645*H645,2)</f>
        <v>0</v>
      </c>
      <c r="BL645" s="16" t="s">
        <v>255</v>
      </c>
      <c r="BM645" s="139" t="s">
        <v>816</v>
      </c>
    </row>
    <row r="646" spans="2:65" s="11" customFormat="1" ht="22.9" customHeight="1">
      <c r="B646" s="115"/>
      <c r="D646" s="116" t="s">
        <v>74</v>
      </c>
      <c r="E646" s="125" t="s">
        <v>817</v>
      </c>
      <c r="F646" s="125" t="s">
        <v>818</v>
      </c>
      <c r="I646" s="118"/>
      <c r="J646" s="126">
        <f>BK646</f>
        <v>0</v>
      </c>
      <c r="L646" s="115"/>
      <c r="M646" s="120"/>
      <c r="P646" s="121">
        <f>SUM(P647:P649)</f>
        <v>0</v>
      </c>
      <c r="R646" s="121">
        <f>SUM(R647:R649)</f>
        <v>2.50038E-3</v>
      </c>
      <c r="T646" s="122">
        <f>SUM(T647:T649)</f>
        <v>0</v>
      </c>
      <c r="AR646" s="116" t="s">
        <v>85</v>
      </c>
      <c r="AT646" s="123" t="s">
        <v>74</v>
      </c>
      <c r="AU646" s="123" t="s">
        <v>83</v>
      </c>
      <c r="AY646" s="116" t="s">
        <v>144</v>
      </c>
      <c r="BK646" s="124">
        <f>SUM(BK647:BK649)</f>
        <v>0</v>
      </c>
    </row>
    <row r="647" spans="2:65" s="1" customFormat="1" ht="16.5" customHeight="1">
      <c r="B647" s="127"/>
      <c r="C647" s="128" t="s">
        <v>819</v>
      </c>
      <c r="D647" s="128" t="s">
        <v>147</v>
      </c>
      <c r="E647" s="129" t="s">
        <v>820</v>
      </c>
      <c r="F647" s="130" t="s">
        <v>821</v>
      </c>
      <c r="G647" s="131" t="s">
        <v>374</v>
      </c>
      <c r="H647" s="132">
        <v>5.8</v>
      </c>
      <c r="I647" s="133"/>
      <c r="J647" s="134">
        <f>ROUND(I647*H647,2)</f>
        <v>0</v>
      </c>
      <c r="K647" s="130" t="s">
        <v>395</v>
      </c>
      <c r="L647" s="31"/>
      <c r="M647" s="135" t="s">
        <v>1</v>
      </c>
      <c r="N647" s="136" t="s">
        <v>40</v>
      </c>
      <c r="P647" s="137">
        <f>O647*H647</f>
        <v>0</v>
      </c>
      <c r="Q647" s="137">
        <v>4.3110000000000002E-4</v>
      </c>
      <c r="R647" s="137">
        <f>Q647*H647</f>
        <v>2.50038E-3</v>
      </c>
      <c r="S647" s="137">
        <v>0</v>
      </c>
      <c r="T647" s="138">
        <f>S647*H647</f>
        <v>0</v>
      </c>
      <c r="AR647" s="139" t="s">
        <v>255</v>
      </c>
      <c r="AT647" s="139" t="s">
        <v>147</v>
      </c>
      <c r="AU647" s="139" t="s">
        <v>85</v>
      </c>
      <c r="AY647" s="16" t="s">
        <v>144</v>
      </c>
      <c r="BE647" s="140">
        <f>IF(N647="základní",J647,0)</f>
        <v>0</v>
      </c>
      <c r="BF647" s="140">
        <f>IF(N647="snížená",J647,0)</f>
        <v>0</v>
      </c>
      <c r="BG647" s="140">
        <f>IF(N647="zákl. přenesená",J647,0)</f>
        <v>0</v>
      </c>
      <c r="BH647" s="140">
        <f>IF(N647="sníž. přenesená",J647,0)</f>
        <v>0</v>
      </c>
      <c r="BI647" s="140">
        <f>IF(N647="nulová",J647,0)</f>
        <v>0</v>
      </c>
      <c r="BJ647" s="16" t="s">
        <v>83</v>
      </c>
      <c r="BK647" s="140">
        <f>ROUND(I647*H647,2)</f>
        <v>0</v>
      </c>
      <c r="BL647" s="16" t="s">
        <v>255</v>
      </c>
      <c r="BM647" s="139" t="s">
        <v>822</v>
      </c>
    </row>
    <row r="648" spans="2:65" s="1" customFormat="1" ht="21.75" customHeight="1">
      <c r="B648" s="127"/>
      <c r="C648" s="128" t="s">
        <v>823</v>
      </c>
      <c r="D648" s="128" t="s">
        <v>147</v>
      </c>
      <c r="E648" s="129" t="s">
        <v>824</v>
      </c>
      <c r="F648" s="130" t="s">
        <v>825</v>
      </c>
      <c r="G648" s="131" t="s">
        <v>374</v>
      </c>
      <c r="H648" s="132">
        <v>5.8</v>
      </c>
      <c r="I648" s="133"/>
      <c r="J648" s="134">
        <f>ROUND(I648*H648,2)</f>
        <v>0</v>
      </c>
      <c r="K648" s="130" t="s">
        <v>395</v>
      </c>
      <c r="L648" s="31"/>
      <c r="M648" s="135" t="s">
        <v>1</v>
      </c>
      <c r="N648" s="136" t="s">
        <v>40</v>
      </c>
      <c r="P648" s="137">
        <f>O648*H648</f>
        <v>0</v>
      </c>
      <c r="Q648" s="137">
        <v>0</v>
      </c>
      <c r="R648" s="137">
        <f>Q648*H648</f>
        <v>0</v>
      </c>
      <c r="S648" s="137">
        <v>0</v>
      </c>
      <c r="T648" s="138">
        <f>S648*H648</f>
        <v>0</v>
      </c>
      <c r="AR648" s="139" t="s">
        <v>255</v>
      </c>
      <c r="AT648" s="139" t="s">
        <v>147</v>
      </c>
      <c r="AU648" s="139" t="s">
        <v>85</v>
      </c>
      <c r="AY648" s="16" t="s">
        <v>144</v>
      </c>
      <c r="BE648" s="140">
        <f>IF(N648="základní",J648,0)</f>
        <v>0</v>
      </c>
      <c r="BF648" s="140">
        <f>IF(N648="snížená",J648,0)</f>
        <v>0</v>
      </c>
      <c r="BG648" s="140">
        <f>IF(N648="zákl. přenesená",J648,0)</f>
        <v>0</v>
      </c>
      <c r="BH648" s="140">
        <f>IF(N648="sníž. přenesená",J648,0)</f>
        <v>0</v>
      </c>
      <c r="BI648" s="140">
        <f>IF(N648="nulová",J648,0)</f>
        <v>0</v>
      </c>
      <c r="BJ648" s="16" t="s">
        <v>83</v>
      </c>
      <c r="BK648" s="140">
        <f>ROUND(I648*H648,2)</f>
        <v>0</v>
      </c>
      <c r="BL648" s="16" t="s">
        <v>255</v>
      </c>
      <c r="BM648" s="139" t="s">
        <v>826</v>
      </c>
    </row>
    <row r="649" spans="2:65" s="1" customFormat="1" ht="24.2" customHeight="1">
      <c r="B649" s="127"/>
      <c r="C649" s="128" t="s">
        <v>827</v>
      </c>
      <c r="D649" s="128" t="s">
        <v>147</v>
      </c>
      <c r="E649" s="129" t="s">
        <v>828</v>
      </c>
      <c r="F649" s="130" t="s">
        <v>829</v>
      </c>
      <c r="G649" s="131" t="s">
        <v>744</v>
      </c>
      <c r="H649" s="172"/>
      <c r="I649" s="133"/>
      <c r="J649" s="134">
        <f>ROUND(I649*H649,2)</f>
        <v>0</v>
      </c>
      <c r="K649" s="130" t="s">
        <v>395</v>
      </c>
      <c r="L649" s="31"/>
      <c r="M649" s="135" t="s">
        <v>1</v>
      </c>
      <c r="N649" s="136" t="s">
        <v>40</v>
      </c>
      <c r="P649" s="137">
        <f>O649*H649</f>
        <v>0</v>
      </c>
      <c r="Q649" s="137">
        <v>0</v>
      </c>
      <c r="R649" s="137">
        <f>Q649*H649</f>
        <v>0</v>
      </c>
      <c r="S649" s="137">
        <v>0</v>
      </c>
      <c r="T649" s="138">
        <f>S649*H649</f>
        <v>0</v>
      </c>
      <c r="AR649" s="139" t="s">
        <v>255</v>
      </c>
      <c r="AT649" s="139" t="s">
        <v>147</v>
      </c>
      <c r="AU649" s="139" t="s">
        <v>85</v>
      </c>
      <c r="AY649" s="16" t="s">
        <v>144</v>
      </c>
      <c r="BE649" s="140">
        <f>IF(N649="základní",J649,0)</f>
        <v>0</v>
      </c>
      <c r="BF649" s="140">
        <f>IF(N649="snížená",J649,0)</f>
        <v>0</v>
      </c>
      <c r="BG649" s="140">
        <f>IF(N649="zákl. přenesená",J649,0)</f>
        <v>0</v>
      </c>
      <c r="BH649" s="140">
        <f>IF(N649="sníž. přenesená",J649,0)</f>
        <v>0</v>
      </c>
      <c r="BI649" s="140">
        <f>IF(N649="nulová",J649,0)</f>
        <v>0</v>
      </c>
      <c r="BJ649" s="16" t="s">
        <v>83</v>
      </c>
      <c r="BK649" s="140">
        <f>ROUND(I649*H649,2)</f>
        <v>0</v>
      </c>
      <c r="BL649" s="16" t="s">
        <v>255</v>
      </c>
      <c r="BM649" s="139" t="s">
        <v>830</v>
      </c>
    </row>
    <row r="650" spans="2:65" s="11" customFormat="1" ht="22.9" customHeight="1">
      <c r="B650" s="115"/>
      <c r="D650" s="116" t="s">
        <v>74</v>
      </c>
      <c r="E650" s="125" t="s">
        <v>831</v>
      </c>
      <c r="F650" s="125" t="s">
        <v>832</v>
      </c>
      <c r="I650" s="118"/>
      <c r="J650" s="126">
        <f>BK650</f>
        <v>0</v>
      </c>
      <c r="L650" s="115"/>
      <c r="M650" s="120"/>
      <c r="P650" s="121">
        <f>SUM(P651:P666)</f>
        <v>0</v>
      </c>
      <c r="R650" s="121">
        <f>SUM(R651:R666)</f>
        <v>8.97916609E-2</v>
      </c>
      <c r="T650" s="122">
        <f>SUM(T651:T666)</f>
        <v>0</v>
      </c>
      <c r="AR650" s="116" t="s">
        <v>85</v>
      </c>
      <c r="AT650" s="123" t="s">
        <v>74</v>
      </c>
      <c r="AU650" s="123" t="s">
        <v>83</v>
      </c>
      <c r="AY650" s="116" t="s">
        <v>144</v>
      </c>
      <c r="BK650" s="124">
        <f>SUM(BK651:BK666)</f>
        <v>0</v>
      </c>
    </row>
    <row r="651" spans="2:65" s="1" customFormat="1" ht="24.2" customHeight="1">
      <c r="B651" s="127"/>
      <c r="C651" s="128" t="s">
        <v>833</v>
      </c>
      <c r="D651" s="128" t="s">
        <v>147</v>
      </c>
      <c r="E651" s="129" t="s">
        <v>834</v>
      </c>
      <c r="F651" s="130" t="s">
        <v>835</v>
      </c>
      <c r="G651" s="131" t="s">
        <v>374</v>
      </c>
      <c r="H651" s="132">
        <v>2.5</v>
      </c>
      <c r="I651" s="133"/>
      <c r="J651" s="134">
        <f>ROUND(I651*H651,2)</f>
        <v>0</v>
      </c>
      <c r="K651" s="130" t="s">
        <v>1</v>
      </c>
      <c r="L651" s="31"/>
      <c r="M651" s="135" t="s">
        <v>1</v>
      </c>
      <c r="N651" s="136" t="s">
        <v>40</v>
      </c>
      <c r="P651" s="137">
        <f>O651*H651</f>
        <v>0</v>
      </c>
      <c r="Q651" s="137">
        <v>3.0910960000000002E-3</v>
      </c>
      <c r="R651" s="137">
        <f>Q651*H651</f>
        <v>7.7277400000000003E-3</v>
      </c>
      <c r="S651" s="137">
        <v>0</v>
      </c>
      <c r="T651" s="138">
        <f>S651*H651</f>
        <v>0</v>
      </c>
      <c r="AR651" s="139" t="s">
        <v>255</v>
      </c>
      <c r="AT651" s="139" t="s">
        <v>147</v>
      </c>
      <c r="AU651" s="139" t="s">
        <v>85</v>
      </c>
      <c r="AY651" s="16" t="s">
        <v>144</v>
      </c>
      <c r="BE651" s="140">
        <f>IF(N651="základní",J651,0)</f>
        <v>0</v>
      </c>
      <c r="BF651" s="140">
        <f>IF(N651="snížená",J651,0)</f>
        <v>0</v>
      </c>
      <c r="BG651" s="140">
        <f>IF(N651="zákl. přenesená",J651,0)</f>
        <v>0</v>
      </c>
      <c r="BH651" s="140">
        <f>IF(N651="sníž. přenesená",J651,0)</f>
        <v>0</v>
      </c>
      <c r="BI651" s="140">
        <f>IF(N651="nulová",J651,0)</f>
        <v>0</v>
      </c>
      <c r="BJ651" s="16" t="s">
        <v>83</v>
      </c>
      <c r="BK651" s="140">
        <f>ROUND(I651*H651,2)</f>
        <v>0</v>
      </c>
      <c r="BL651" s="16" t="s">
        <v>255</v>
      </c>
      <c r="BM651" s="139" t="s">
        <v>836</v>
      </c>
    </row>
    <row r="652" spans="2:65" s="14" customFormat="1">
      <c r="B652" s="156"/>
      <c r="D652" s="142" t="s">
        <v>153</v>
      </c>
      <c r="E652" s="157" t="s">
        <v>1</v>
      </c>
      <c r="F652" s="158" t="s">
        <v>837</v>
      </c>
      <c r="H652" s="157" t="s">
        <v>1</v>
      </c>
      <c r="I652" s="159"/>
      <c r="L652" s="156"/>
      <c r="M652" s="160"/>
      <c r="T652" s="161"/>
      <c r="AT652" s="157" t="s">
        <v>153</v>
      </c>
      <c r="AU652" s="157" t="s">
        <v>85</v>
      </c>
      <c r="AV652" s="14" t="s">
        <v>83</v>
      </c>
      <c r="AW652" s="14" t="s">
        <v>32</v>
      </c>
      <c r="AX652" s="14" t="s">
        <v>75</v>
      </c>
      <c r="AY652" s="157" t="s">
        <v>144</v>
      </c>
    </row>
    <row r="653" spans="2:65" s="12" customFormat="1">
      <c r="B653" s="141"/>
      <c r="D653" s="142" t="s">
        <v>153</v>
      </c>
      <c r="E653" s="143" t="s">
        <v>1</v>
      </c>
      <c r="F653" s="144" t="s">
        <v>838</v>
      </c>
      <c r="H653" s="145">
        <v>2.5</v>
      </c>
      <c r="I653" s="146"/>
      <c r="L653" s="141"/>
      <c r="M653" s="147"/>
      <c r="T653" s="148"/>
      <c r="AT653" s="143" t="s">
        <v>153</v>
      </c>
      <c r="AU653" s="143" t="s">
        <v>85</v>
      </c>
      <c r="AV653" s="12" t="s">
        <v>85</v>
      </c>
      <c r="AW653" s="12" t="s">
        <v>32</v>
      </c>
      <c r="AX653" s="12" t="s">
        <v>75</v>
      </c>
      <c r="AY653" s="143" t="s">
        <v>144</v>
      </c>
    </row>
    <row r="654" spans="2:65" s="13" customFormat="1">
      <c r="B654" s="149"/>
      <c r="D654" s="142" t="s">
        <v>153</v>
      </c>
      <c r="E654" s="150" t="s">
        <v>1</v>
      </c>
      <c r="F654" s="151" t="s">
        <v>159</v>
      </c>
      <c r="H654" s="152">
        <v>2.5</v>
      </c>
      <c r="I654" s="153"/>
      <c r="L654" s="149"/>
      <c r="M654" s="154"/>
      <c r="T654" s="155"/>
      <c r="AT654" s="150" t="s">
        <v>153</v>
      </c>
      <c r="AU654" s="150" t="s">
        <v>85</v>
      </c>
      <c r="AV654" s="13" t="s">
        <v>151</v>
      </c>
      <c r="AW654" s="13" t="s">
        <v>32</v>
      </c>
      <c r="AX654" s="13" t="s">
        <v>83</v>
      </c>
      <c r="AY654" s="150" t="s">
        <v>144</v>
      </c>
    </row>
    <row r="655" spans="2:65" s="1" customFormat="1" ht="24.2" customHeight="1">
      <c r="B655" s="127"/>
      <c r="C655" s="128" t="s">
        <v>839</v>
      </c>
      <c r="D655" s="128" t="s">
        <v>147</v>
      </c>
      <c r="E655" s="129" t="s">
        <v>840</v>
      </c>
      <c r="F655" s="130" t="s">
        <v>841</v>
      </c>
      <c r="G655" s="131" t="s">
        <v>374</v>
      </c>
      <c r="H655" s="132">
        <v>11.7</v>
      </c>
      <c r="I655" s="133"/>
      <c r="J655" s="134">
        <f>ROUND(I655*H655,2)</f>
        <v>0</v>
      </c>
      <c r="K655" s="130" t="s">
        <v>395</v>
      </c>
      <c r="L655" s="31"/>
      <c r="M655" s="135" t="s">
        <v>1</v>
      </c>
      <c r="N655" s="136" t="s">
        <v>40</v>
      </c>
      <c r="P655" s="137">
        <f>O655*H655</f>
        <v>0</v>
      </c>
      <c r="Q655" s="137">
        <v>3.9259940000000004E-3</v>
      </c>
      <c r="R655" s="137">
        <f>Q655*H655</f>
        <v>4.5934129800000001E-2</v>
      </c>
      <c r="S655" s="137">
        <v>0</v>
      </c>
      <c r="T655" s="138">
        <f>S655*H655</f>
        <v>0</v>
      </c>
      <c r="AR655" s="139" t="s">
        <v>255</v>
      </c>
      <c r="AT655" s="139" t="s">
        <v>147</v>
      </c>
      <c r="AU655" s="139" t="s">
        <v>85</v>
      </c>
      <c r="AY655" s="16" t="s">
        <v>144</v>
      </c>
      <c r="BE655" s="140">
        <f>IF(N655="základní",J655,0)</f>
        <v>0</v>
      </c>
      <c r="BF655" s="140">
        <f>IF(N655="snížená",J655,0)</f>
        <v>0</v>
      </c>
      <c r="BG655" s="140">
        <f>IF(N655="zákl. přenesená",J655,0)</f>
        <v>0</v>
      </c>
      <c r="BH655" s="140">
        <f>IF(N655="sníž. přenesená",J655,0)</f>
        <v>0</v>
      </c>
      <c r="BI655" s="140">
        <f>IF(N655="nulová",J655,0)</f>
        <v>0</v>
      </c>
      <c r="BJ655" s="16" t="s">
        <v>83</v>
      </c>
      <c r="BK655" s="140">
        <f>ROUND(I655*H655,2)</f>
        <v>0</v>
      </c>
      <c r="BL655" s="16" t="s">
        <v>255</v>
      </c>
      <c r="BM655" s="139" t="s">
        <v>842</v>
      </c>
    </row>
    <row r="656" spans="2:65" s="14" customFormat="1">
      <c r="B656" s="156"/>
      <c r="D656" s="142" t="s">
        <v>153</v>
      </c>
      <c r="E656" s="157" t="s">
        <v>1</v>
      </c>
      <c r="F656" s="158" t="s">
        <v>843</v>
      </c>
      <c r="H656" s="157" t="s">
        <v>1</v>
      </c>
      <c r="I656" s="159"/>
      <c r="L656" s="156"/>
      <c r="M656" s="160"/>
      <c r="T656" s="161"/>
      <c r="AT656" s="157" t="s">
        <v>153</v>
      </c>
      <c r="AU656" s="157" t="s">
        <v>85</v>
      </c>
      <c r="AV656" s="14" t="s">
        <v>83</v>
      </c>
      <c r="AW656" s="14" t="s">
        <v>32</v>
      </c>
      <c r="AX656" s="14" t="s">
        <v>75</v>
      </c>
      <c r="AY656" s="157" t="s">
        <v>144</v>
      </c>
    </row>
    <row r="657" spans="2:65" s="12" customFormat="1">
      <c r="B657" s="141"/>
      <c r="D657" s="142" t="s">
        <v>153</v>
      </c>
      <c r="E657" s="143" t="s">
        <v>1</v>
      </c>
      <c r="F657" s="144" t="s">
        <v>844</v>
      </c>
      <c r="H657" s="145">
        <v>11.7</v>
      </c>
      <c r="I657" s="146"/>
      <c r="L657" s="141"/>
      <c r="M657" s="147"/>
      <c r="T657" s="148"/>
      <c r="AT657" s="143" t="s">
        <v>153</v>
      </c>
      <c r="AU657" s="143" t="s">
        <v>85</v>
      </c>
      <c r="AV657" s="12" t="s">
        <v>85</v>
      </c>
      <c r="AW657" s="12" t="s">
        <v>32</v>
      </c>
      <c r="AX657" s="12" t="s">
        <v>75</v>
      </c>
      <c r="AY657" s="143" t="s">
        <v>144</v>
      </c>
    </row>
    <row r="658" spans="2:65" s="13" customFormat="1">
      <c r="B658" s="149"/>
      <c r="D658" s="142" t="s">
        <v>153</v>
      </c>
      <c r="E658" s="150" t="s">
        <v>1</v>
      </c>
      <c r="F658" s="151" t="s">
        <v>159</v>
      </c>
      <c r="H658" s="152">
        <v>11.7</v>
      </c>
      <c r="I658" s="153"/>
      <c r="L658" s="149"/>
      <c r="M658" s="154"/>
      <c r="T658" s="155"/>
      <c r="AT658" s="150" t="s">
        <v>153</v>
      </c>
      <c r="AU658" s="150" t="s">
        <v>85</v>
      </c>
      <c r="AV658" s="13" t="s">
        <v>151</v>
      </c>
      <c r="AW658" s="13" t="s">
        <v>32</v>
      </c>
      <c r="AX658" s="13" t="s">
        <v>83</v>
      </c>
      <c r="AY658" s="150" t="s">
        <v>144</v>
      </c>
    </row>
    <row r="659" spans="2:65" s="1" customFormat="1" ht="24.2" customHeight="1">
      <c r="B659" s="127"/>
      <c r="C659" s="128" t="s">
        <v>845</v>
      </c>
      <c r="D659" s="128" t="s">
        <v>147</v>
      </c>
      <c r="E659" s="129" t="s">
        <v>846</v>
      </c>
      <c r="F659" s="130" t="s">
        <v>847</v>
      </c>
      <c r="G659" s="131" t="s">
        <v>374</v>
      </c>
      <c r="H659" s="132">
        <v>6.6</v>
      </c>
      <c r="I659" s="133"/>
      <c r="J659" s="134">
        <f t="shared" ref="J659:J666" si="0">ROUND(I659*H659,2)</f>
        <v>0</v>
      </c>
      <c r="K659" s="130" t="s">
        <v>395</v>
      </c>
      <c r="L659" s="31"/>
      <c r="M659" s="135" t="s">
        <v>1</v>
      </c>
      <c r="N659" s="136" t="s">
        <v>40</v>
      </c>
      <c r="P659" s="137">
        <f t="shared" ref="P659:P666" si="1">O659*H659</f>
        <v>0</v>
      </c>
      <c r="Q659" s="137">
        <v>7.5230000000000002E-4</v>
      </c>
      <c r="R659" s="137">
        <f t="shared" ref="R659:R666" si="2">Q659*H659</f>
        <v>4.9651799999999996E-3</v>
      </c>
      <c r="S659" s="137">
        <v>0</v>
      </c>
      <c r="T659" s="138">
        <f t="shared" ref="T659:T666" si="3">S659*H659</f>
        <v>0</v>
      </c>
      <c r="AR659" s="139" t="s">
        <v>255</v>
      </c>
      <c r="AT659" s="139" t="s">
        <v>147</v>
      </c>
      <c r="AU659" s="139" t="s">
        <v>85</v>
      </c>
      <c r="AY659" s="16" t="s">
        <v>144</v>
      </c>
      <c r="BE659" s="140">
        <f t="shared" ref="BE659:BE666" si="4">IF(N659="základní",J659,0)</f>
        <v>0</v>
      </c>
      <c r="BF659" s="140">
        <f t="shared" ref="BF659:BF666" si="5">IF(N659="snížená",J659,0)</f>
        <v>0</v>
      </c>
      <c r="BG659" s="140">
        <f t="shared" ref="BG659:BG666" si="6">IF(N659="zákl. přenesená",J659,0)</f>
        <v>0</v>
      </c>
      <c r="BH659" s="140">
        <f t="shared" ref="BH659:BH666" si="7">IF(N659="sníž. přenesená",J659,0)</f>
        <v>0</v>
      </c>
      <c r="BI659" s="140">
        <f t="shared" ref="BI659:BI666" si="8">IF(N659="nulová",J659,0)</f>
        <v>0</v>
      </c>
      <c r="BJ659" s="16" t="s">
        <v>83</v>
      </c>
      <c r="BK659" s="140">
        <f t="shared" ref="BK659:BK666" si="9">ROUND(I659*H659,2)</f>
        <v>0</v>
      </c>
      <c r="BL659" s="16" t="s">
        <v>255</v>
      </c>
      <c r="BM659" s="139" t="s">
        <v>848</v>
      </c>
    </row>
    <row r="660" spans="2:65" s="1" customFormat="1" ht="55.5" customHeight="1">
      <c r="B660" s="127"/>
      <c r="C660" s="128" t="s">
        <v>849</v>
      </c>
      <c r="D660" s="128" t="s">
        <v>147</v>
      </c>
      <c r="E660" s="129" t="s">
        <v>850</v>
      </c>
      <c r="F660" s="130" t="s">
        <v>851</v>
      </c>
      <c r="G660" s="131" t="s">
        <v>374</v>
      </c>
      <c r="H660" s="132">
        <v>6.6</v>
      </c>
      <c r="I660" s="133"/>
      <c r="J660" s="134">
        <f t="shared" si="0"/>
        <v>0</v>
      </c>
      <c r="K660" s="130" t="s">
        <v>395</v>
      </c>
      <c r="L660" s="31"/>
      <c r="M660" s="135" t="s">
        <v>1</v>
      </c>
      <c r="N660" s="136" t="s">
        <v>40</v>
      </c>
      <c r="P660" s="137">
        <f t="shared" si="1"/>
        <v>0</v>
      </c>
      <c r="Q660" s="137">
        <v>1.9656E-4</v>
      </c>
      <c r="R660" s="137">
        <f t="shared" si="2"/>
        <v>1.2972959999999999E-3</v>
      </c>
      <c r="S660" s="137">
        <v>0</v>
      </c>
      <c r="T660" s="138">
        <f t="shared" si="3"/>
        <v>0</v>
      </c>
      <c r="AR660" s="139" t="s">
        <v>255</v>
      </c>
      <c r="AT660" s="139" t="s">
        <v>147</v>
      </c>
      <c r="AU660" s="139" t="s">
        <v>85</v>
      </c>
      <c r="AY660" s="16" t="s">
        <v>144</v>
      </c>
      <c r="BE660" s="140">
        <f t="shared" si="4"/>
        <v>0</v>
      </c>
      <c r="BF660" s="140">
        <f t="shared" si="5"/>
        <v>0</v>
      </c>
      <c r="BG660" s="140">
        <f t="shared" si="6"/>
        <v>0</v>
      </c>
      <c r="BH660" s="140">
        <f t="shared" si="7"/>
        <v>0</v>
      </c>
      <c r="BI660" s="140">
        <f t="shared" si="8"/>
        <v>0</v>
      </c>
      <c r="BJ660" s="16" t="s">
        <v>83</v>
      </c>
      <c r="BK660" s="140">
        <f t="shared" si="9"/>
        <v>0</v>
      </c>
      <c r="BL660" s="16" t="s">
        <v>255</v>
      </c>
      <c r="BM660" s="139" t="s">
        <v>852</v>
      </c>
    </row>
    <row r="661" spans="2:65" s="1" customFormat="1" ht="21.75" customHeight="1">
      <c r="B661" s="127"/>
      <c r="C661" s="128" t="s">
        <v>853</v>
      </c>
      <c r="D661" s="128" t="s">
        <v>147</v>
      </c>
      <c r="E661" s="129" t="s">
        <v>854</v>
      </c>
      <c r="F661" s="130" t="s">
        <v>855</v>
      </c>
      <c r="G661" s="131" t="s">
        <v>181</v>
      </c>
      <c r="H661" s="132">
        <v>2</v>
      </c>
      <c r="I661" s="133"/>
      <c r="J661" s="134">
        <f t="shared" si="0"/>
        <v>0</v>
      </c>
      <c r="K661" s="130" t="s">
        <v>395</v>
      </c>
      <c r="L661" s="31"/>
      <c r="M661" s="135" t="s">
        <v>1</v>
      </c>
      <c r="N661" s="136" t="s">
        <v>40</v>
      </c>
      <c r="P661" s="137">
        <f t="shared" si="1"/>
        <v>0</v>
      </c>
      <c r="Q661" s="137">
        <v>2.0956999999999999E-4</v>
      </c>
      <c r="R661" s="137">
        <f t="shared" si="2"/>
        <v>4.1913999999999997E-4</v>
      </c>
      <c r="S661" s="137">
        <v>0</v>
      </c>
      <c r="T661" s="138">
        <f t="shared" si="3"/>
        <v>0</v>
      </c>
      <c r="AR661" s="139" t="s">
        <v>255</v>
      </c>
      <c r="AT661" s="139" t="s">
        <v>147</v>
      </c>
      <c r="AU661" s="139" t="s">
        <v>85</v>
      </c>
      <c r="AY661" s="16" t="s">
        <v>144</v>
      </c>
      <c r="BE661" s="140">
        <f t="shared" si="4"/>
        <v>0</v>
      </c>
      <c r="BF661" s="140">
        <f t="shared" si="5"/>
        <v>0</v>
      </c>
      <c r="BG661" s="140">
        <f t="shared" si="6"/>
        <v>0</v>
      </c>
      <c r="BH661" s="140">
        <f t="shared" si="7"/>
        <v>0</v>
      </c>
      <c r="BI661" s="140">
        <f t="shared" si="8"/>
        <v>0</v>
      </c>
      <c r="BJ661" s="16" t="s">
        <v>83</v>
      </c>
      <c r="BK661" s="140">
        <f t="shared" si="9"/>
        <v>0</v>
      </c>
      <c r="BL661" s="16" t="s">
        <v>255</v>
      </c>
      <c r="BM661" s="139" t="s">
        <v>856</v>
      </c>
    </row>
    <row r="662" spans="2:65" s="1" customFormat="1" ht="24.2" customHeight="1">
      <c r="B662" s="127"/>
      <c r="C662" s="128" t="s">
        <v>857</v>
      </c>
      <c r="D662" s="128" t="s">
        <v>147</v>
      </c>
      <c r="E662" s="129" t="s">
        <v>858</v>
      </c>
      <c r="F662" s="130" t="s">
        <v>859</v>
      </c>
      <c r="G662" s="131" t="s">
        <v>860</v>
      </c>
      <c r="H662" s="132">
        <v>1</v>
      </c>
      <c r="I662" s="133"/>
      <c r="J662" s="134">
        <f t="shared" si="0"/>
        <v>0</v>
      </c>
      <c r="K662" s="130" t="s">
        <v>395</v>
      </c>
      <c r="L662" s="31"/>
      <c r="M662" s="135" t="s">
        <v>1</v>
      </c>
      <c r="N662" s="136" t="s">
        <v>40</v>
      </c>
      <c r="P662" s="137">
        <f t="shared" si="1"/>
        <v>0</v>
      </c>
      <c r="Q662" s="137">
        <v>2.8129999999999999E-2</v>
      </c>
      <c r="R662" s="137">
        <f t="shared" si="2"/>
        <v>2.8129999999999999E-2</v>
      </c>
      <c r="S662" s="137">
        <v>0</v>
      </c>
      <c r="T662" s="138">
        <f t="shared" si="3"/>
        <v>0</v>
      </c>
      <c r="AR662" s="139" t="s">
        <v>255</v>
      </c>
      <c r="AT662" s="139" t="s">
        <v>147</v>
      </c>
      <c r="AU662" s="139" t="s">
        <v>85</v>
      </c>
      <c r="AY662" s="16" t="s">
        <v>144</v>
      </c>
      <c r="BE662" s="140">
        <f t="shared" si="4"/>
        <v>0</v>
      </c>
      <c r="BF662" s="140">
        <f t="shared" si="5"/>
        <v>0</v>
      </c>
      <c r="BG662" s="140">
        <f t="shared" si="6"/>
        <v>0</v>
      </c>
      <c r="BH662" s="140">
        <f t="shared" si="7"/>
        <v>0</v>
      </c>
      <c r="BI662" s="140">
        <f t="shared" si="8"/>
        <v>0</v>
      </c>
      <c r="BJ662" s="16" t="s">
        <v>83</v>
      </c>
      <c r="BK662" s="140">
        <f t="shared" si="9"/>
        <v>0</v>
      </c>
      <c r="BL662" s="16" t="s">
        <v>255</v>
      </c>
      <c r="BM662" s="139" t="s">
        <v>861</v>
      </c>
    </row>
    <row r="663" spans="2:65" s="1" customFormat="1" ht="16.5" customHeight="1">
      <c r="B663" s="127"/>
      <c r="C663" s="128" t="s">
        <v>862</v>
      </c>
      <c r="D663" s="128" t="s">
        <v>147</v>
      </c>
      <c r="E663" s="129" t="s">
        <v>863</v>
      </c>
      <c r="F663" s="130" t="s">
        <v>864</v>
      </c>
      <c r="G663" s="131" t="s">
        <v>181</v>
      </c>
      <c r="H663" s="132">
        <v>2</v>
      </c>
      <c r="I663" s="133"/>
      <c r="J663" s="134">
        <f t="shared" si="0"/>
        <v>0</v>
      </c>
      <c r="K663" s="130" t="s">
        <v>1</v>
      </c>
      <c r="L663" s="31"/>
      <c r="M663" s="135" t="s">
        <v>1</v>
      </c>
      <c r="N663" s="136" t="s">
        <v>40</v>
      </c>
      <c r="P663" s="137">
        <f t="shared" si="1"/>
        <v>0</v>
      </c>
      <c r="Q663" s="137">
        <v>0</v>
      </c>
      <c r="R663" s="137">
        <f t="shared" si="2"/>
        <v>0</v>
      </c>
      <c r="S663" s="137">
        <v>0</v>
      </c>
      <c r="T663" s="138">
        <f t="shared" si="3"/>
        <v>0</v>
      </c>
      <c r="AR663" s="139" t="s">
        <v>255</v>
      </c>
      <c r="AT663" s="139" t="s">
        <v>147</v>
      </c>
      <c r="AU663" s="139" t="s">
        <v>85</v>
      </c>
      <c r="AY663" s="16" t="s">
        <v>144</v>
      </c>
      <c r="BE663" s="140">
        <f t="shared" si="4"/>
        <v>0</v>
      </c>
      <c r="BF663" s="140">
        <f t="shared" si="5"/>
        <v>0</v>
      </c>
      <c r="BG663" s="140">
        <f t="shared" si="6"/>
        <v>0</v>
      </c>
      <c r="BH663" s="140">
        <f t="shared" si="7"/>
        <v>0</v>
      </c>
      <c r="BI663" s="140">
        <f t="shared" si="8"/>
        <v>0</v>
      </c>
      <c r="BJ663" s="16" t="s">
        <v>83</v>
      </c>
      <c r="BK663" s="140">
        <f t="shared" si="9"/>
        <v>0</v>
      </c>
      <c r="BL663" s="16" t="s">
        <v>255</v>
      </c>
      <c r="BM663" s="139" t="s">
        <v>865</v>
      </c>
    </row>
    <row r="664" spans="2:65" s="1" customFormat="1" ht="24.2" customHeight="1">
      <c r="B664" s="127"/>
      <c r="C664" s="128" t="s">
        <v>866</v>
      </c>
      <c r="D664" s="128" t="s">
        <v>147</v>
      </c>
      <c r="E664" s="129" t="s">
        <v>867</v>
      </c>
      <c r="F664" s="130" t="s">
        <v>868</v>
      </c>
      <c r="G664" s="131" t="s">
        <v>374</v>
      </c>
      <c r="H664" s="132">
        <v>6.6</v>
      </c>
      <c r="I664" s="133"/>
      <c r="J664" s="134">
        <f t="shared" si="0"/>
        <v>0</v>
      </c>
      <c r="K664" s="130" t="s">
        <v>395</v>
      </c>
      <c r="L664" s="31"/>
      <c r="M664" s="135" t="s">
        <v>1</v>
      </c>
      <c r="N664" s="136" t="s">
        <v>40</v>
      </c>
      <c r="P664" s="137">
        <f t="shared" si="1"/>
        <v>0</v>
      </c>
      <c r="Q664" s="137">
        <v>1.8972349999999999E-4</v>
      </c>
      <c r="R664" s="137">
        <f t="shared" si="2"/>
        <v>1.2521750999999999E-3</v>
      </c>
      <c r="S664" s="137">
        <v>0</v>
      </c>
      <c r="T664" s="138">
        <f t="shared" si="3"/>
        <v>0</v>
      </c>
      <c r="AR664" s="139" t="s">
        <v>255</v>
      </c>
      <c r="AT664" s="139" t="s">
        <v>147</v>
      </c>
      <c r="AU664" s="139" t="s">
        <v>85</v>
      </c>
      <c r="AY664" s="16" t="s">
        <v>144</v>
      </c>
      <c r="BE664" s="140">
        <f t="shared" si="4"/>
        <v>0</v>
      </c>
      <c r="BF664" s="140">
        <f t="shared" si="5"/>
        <v>0</v>
      </c>
      <c r="BG664" s="140">
        <f t="shared" si="6"/>
        <v>0</v>
      </c>
      <c r="BH664" s="140">
        <f t="shared" si="7"/>
        <v>0</v>
      </c>
      <c r="BI664" s="140">
        <f t="shared" si="8"/>
        <v>0</v>
      </c>
      <c r="BJ664" s="16" t="s">
        <v>83</v>
      </c>
      <c r="BK664" s="140">
        <f t="shared" si="9"/>
        <v>0</v>
      </c>
      <c r="BL664" s="16" t="s">
        <v>255</v>
      </c>
      <c r="BM664" s="139" t="s">
        <v>869</v>
      </c>
    </row>
    <row r="665" spans="2:65" s="1" customFormat="1" ht="21.75" customHeight="1">
      <c r="B665" s="127"/>
      <c r="C665" s="128" t="s">
        <v>870</v>
      </c>
      <c r="D665" s="128" t="s">
        <v>147</v>
      </c>
      <c r="E665" s="129" t="s">
        <v>871</v>
      </c>
      <c r="F665" s="130" t="s">
        <v>872</v>
      </c>
      <c r="G665" s="131" t="s">
        <v>374</v>
      </c>
      <c r="H665" s="132">
        <v>6.6</v>
      </c>
      <c r="I665" s="133"/>
      <c r="J665" s="134">
        <f t="shared" si="0"/>
        <v>0</v>
      </c>
      <c r="K665" s="130" t="s">
        <v>395</v>
      </c>
      <c r="L665" s="31"/>
      <c r="M665" s="135" t="s">
        <v>1</v>
      </c>
      <c r="N665" s="136" t="s">
        <v>40</v>
      </c>
      <c r="P665" s="137">
        <f t="shared" si="1"/>
        <v>0</v>
      </c>
      <c r="Q665" s="137">
        <v>1.0000000000000001E-5</v>
      </c>
      <c r="R665" s="137">
        <f t="shared" si="2"/>
        <v>6.6000000000000005E-5</v>
      </c>
      <c r="S665" s="137">
        <v>0</v>
      </c>
      <c r="T665" s="138">
        <f t="shared" si="3"/>
        <v>0</v>
      </c>
      <c r="AR665" s="139" t="s">
        <v>255</v>
      </c>
      <c r="AT665" s="139" t="s">
        <v>147</v>
      </c>
      <c r="AU665" s="139" t="s">
        <v>85</v>
      </c>
      <c r="AY665" s="16" t="s">
        <v>144</v>
      </c>
      <c r="BE665" s="140">
        <f t="shared" si="4"/>
        <v>0</v>
      </c>
      <c r="BF665" s="140">
        <f t="shared" si="5"/>
        <v>0</v>
      </c>
      <c r="BG665" s="140">
        <f t="shared" si="6"/>
        <v>0</v>
      </c>
      <c r="BH665" s="140">
        <f t="shared" si="7"/>
        <v>0</v>
      </c>
      <c r="BI665" s="140">
        <f t="shared" si="8"/>
        <v>0</v>
      </c>
      <c r="BJ665" s="16" t="s">
        <v>83</v>
      </c>
      <c r="BK665" s="140">
        <f t="shared" si="9"/>
        <v>0</v>
      </c>
      <c r="BL665" s="16" t="s">
        <v>255</v>
      </c>
      <c r="BM665" s="139" t="s">
        <v>873</v>
      </c>
    </row>
    <row r="666" spans="2:65" s="1" customFormat="1" ht="24.2" customHeight="1">
      <c r="B666" s="127"/>
      <c r="C666" s="128" t="s">
        <v>874</v>
      </c>
      <c r="D666" s="128" t="s">
        <v>147</v>
      </c>
      <c r="E666" s="129" t="s">
        <v>875</v>
      </c>
      <c r="F666" s="130" t="s">
        <v>876</v>
      </c>
      <c r="G666" s="131" t="s">
        <v>744</v>
      </c>
      <c r="H666" s="172"/>
      <c r="I666" s="133"/>
      <c r="J666" s="134">
        <f t="shared" si="0"/>
        <v>0</v>
      </c>
      <c r="K666" s="130" t="s">
        <v>395</v>
      </c>
      <c r="L666" s="31"/>
      <c r="M666" s="135" t="s">
        <v>1</v>
      </c>
      <c r="N666" s="136" t="s">
        <v>40</v>
      </c>
      <c r="P666" s="137">
        <f t="shared" si="1"/>
        <v>0</v>
      </c>
      <c r="Q666" s="137">
        <v>0</v>
      </c>
      <c r="R666" s="137">
        <f t="shared" si="2"/>
        <v>0</v>
      </c>
      <c r="S666" s="137">
        <v>0</v>
      </c>
      <c r="T666" s="138">
        <f t="shared" si="3"/>
        <v>0</v>
      </c>
      <c r="AR666" s="139" t="s">
        <v>255</v>
      </c>
      <c r="AT666" s="139" t="s">
        <v>147</v>
      </c>
      <c r="AU666" s="139" t="s">
        <v>85</v>
      </c>
      <c r="AY666" s="16" t="s">
        <v>144</v>
      </c>
      <c r="BE666" s="140">
        <f t="shared" si="4"/>
        <v>0</v>
      </c>
      <c r="BF666" s="140">
        <f t="shared" si="5"/>
        <v>0</v>
      </c>
      <c r="BG666" s="140">
        <f t="shared" si="6"/>
        <v>0</v>
      </c>
      <c r="BH666" s="140">
        <f t="shared" si="7"/>
        <v>0</v>
      </c>
      <c r="BI666" s="140">
        <f t="shared" si="8"/>
        <v>0</v>
      </c>
      <c r="BJ666" s="16" t="s">
        <v>83</v>
      </c>
      <c r="BK666" s="140">
        <f t="shared" si="9"/>
        <v>0</v>
      </c>
      <c r="BL666" s="16" t="s">
        <v>255</v>
      </c>
      <c r="BM666" s="139" t="s">
        <v>877</v>
      </c>
    </row>
    <row r="667" spans="2:65" s="11" customFormat="1" ht="22.9" customHeight="1">
      <c r="B667" s="115"/>
      <c r="D667" s="116" t="s">
        <v>74</v>
      </c>
      <c r="E667" s="125" t="s">
        <v>878</v>
      </c>
      <c r="F667" s="125" t="s">
        <v>879</v>
      </c>
      <c r="I667" s="118"/>
      <c r="J667" s="126">
        <f>BK667</f>
        <v>0</v>
      </c>
      <c r="L667" s="115"/>
      <c r="M667" s="120"/>
      <c r="P667" s="121">
        <f>SUM(P668:P670)</f>
        <v>0</v>
      </c>
      <c r="R667" s="121">
        <f>SUM(R668:R670)</f>
        <v>2.2689834000000002E-3</v>
      </c>
      <c r="T667" s="122">
        <f>SUM(T668:T670)</f>
        <v>0</v>
      </c>
      <c r="AR667" s="116" t="s">
        <v>85</v>
      </c>
      <c r="AT667" s="123" t="s">
        <v>74</v>
      </c>
      <c r="AU667" s="123" t="s">
        <v>83</v>
      </c>
      <c r="AY667" s="116" t="s">
        <v>144</v>
      </c>
      <c r="BK667" s="124">
        <f>SUM(BK668:BK670)</f>
        <v>0</v>
      </c>
    </row>
    <row r="668" spans="2:65" s="1" customFormat="1" ht="24.2" customHeight="1">
      <c r="B668" s="127"/>
      <c r="C668" s="128" t="s">
        <v>880</v>
      </c>
      <c r="D668" s="128" t="s">
        <v>147</v>
      </c>
      <c r="E668" s="129" t="s">
        <v>881</v>
      </c>
      <c r="F668" s="130" t="s">
        <v>882</v>
      </c>
      <c r="G668" s="131" t="s">
        <v>860</v>
      </c>
      <c r="H668" s="132">
        <v>1</v>
      </c>
      <c r="I668" s="133"/>
      <c r="J668" s="134">
        <f>ROUND(I668*H668,2)</f>
        <v>0</v>
      </c>
      <c r="K668" s="130" t="s">
        <v>395</v>
      </c>
      <c r="L668" s="31"/>
      <c r="M668" s="135" t="s">
        <v>1</v>
      </c>
      <c r="N668" s="136" t="s">
        <v>40</v>
      </c>
      <c r="P668" s="137">
        <f>O668*H668</f>
        <v>0</v>
      </c>
      <c r="Q668" s="137">
        <v>2.2298434000000002E-3</v>
      </c>
      <c r="R668" s="137">
        <f>Q668*H668</f>
        <v>2.2298434000000002E-3</v>
      </c>
      <c r="S668" s="137">
        <v>0</v>
      </c>
      <c r="T668" s="138">
        <f>S668*H668</f>
        <v>0</v>
      </c>
      <c r="AR668" s="139" t="s">
        <v>255</v>
      </c>
      <c r="AT668" s="139" t="s">
        <v>147</v>
      </c>
      <c r="AU668" s="139" t="s">
        <v>85</v>
      </c>
      <c r="AY668" s="16" t="s">
        <v>144</v>
      </c>
      <c r="BE668" s="140">
        <f>IF(N668="základní",J668,0)</f>
        <v>0</v>
      </c>
      <c r="BF668" s="140">
        <f>IF(N668="snížená",J668,0)</f>
        <v>0</v>
      </c>
      <c r="BG668" s="140">
        <f>IF(N668="zákl. přenesená",J668,0)</f>
        <v>0</v>
      </c>
      <c r="BH668" s="140">
        <f>IF(N668="sníž. přenesená",J668,0)</f>
        <v>0</v>
      </c>
      <c r="BI668" s="140">
        <f>IF(N668="nulová",J668,0)</f>
        <v>0</v>
      </c>
      <c r="BJ668" s="16" t="s">
        <v>83</v>
      </c>
      <c r="BK668" s="140">
        <f>ROUND(I668*H668,2)</f>
        <v>0</v>
      </c>
      <c r="BL668" s="16" t="s">
        <v>255</v>
      </c>
      <c r="BM668" s="139" t="s">
        <v>883</v>
      </c>
    </row>
    <row r="669" spans="2:65" s="1" customFormat="1" ht="21.75" customHeight="1">
      <c r="B669" s="127"/>
      <c r="C669" s="128" t="s">
        <v>884</v>
      </c>
      <c r="D669" s="128" t="s">
        <v>147</v>
      </c>
      <c r="E669" s="129" t="s">
        <v>885</v>
      </c>
      <c r="F669" s="130" t="s">
        <v>886</v>
      </c>
      <c r="G669" s="131" t="s">
        <v>181</v>
      </c>
      <c r="H669" s="132">
        <v>1</v>
      </c>
      <c r="I669" s="133"/>
      <c r="J669" s="134">
        <f>ROUND(I669*H669,2)</f>
        <v>0</v>
      </c>
      <c r="K669" s="130" t="s">
        <v>395</v>
      </c>
      <c r="L669" s="31"/>
      <c r="M669" s="135" t="s">
        <v>1</v>
      </c>
      <c r="N669" s="136" t="s">
        <v>40</v>
      </c>
      <c r="P669" s="137">
        <f>O669*H669</f>
        <v>0</v>
      </c>
      <c r="Q669" s="137">
        <v>3.9140000000000001E-5</v>
      </c>
      <c r="R669" s="137">
        <f>Q669*H669</f>
        <v>3.9140000000000001E-5</v>
      </c>
      <c r="S669" s="137">
        <v>0</v>
      </c>
      <c r="T669" s="138">
        <f>S669*H669</f>
        <v>0</v>
      </c>
      <c r="AR669" s="139" t="s">
        <v>255</v>
      </c>
      <c r="AT669" s="139" t="s">
        <v>147</v>
      </c>
      <c r="AU669" s="139" t="s">
        <v>85</v>
      </c>
      <c r="AY669" s="16" t="s">
        <v>144</v>
      </c>
      <c r="BE669" s="140">
        <f>IF(N669="základní",J669,0)</f>
        <v>0</v>
      </c>
      <c r="BF669" s="140">
        <f>IF(N669="snížená",J669,0)</f>
        <v>0</v>
      </c>
      <c r="BG669" s="140">
        <f>IF(N669="zákl. přenesená",J669,0)</f>
        <v>0</v>
      </c>
      <c r="BH669" s="140">
        <f>IF(N669="sníž. přenesená",J669,0)</f>
        <v>0</v>
      </c>
      <c r="BI669" s="140">
        <f>IF(N669="nulová",J669,0)</f>
        <v>0</v>
      </c>
      <c r="BJ669" s="16" t="s">
        <v>83</v>
      </c>
      <c r="BK669" s="140">
        <f>ROUND(I669*H669,2)</f>
        <v>0</v>
      </c>
      <c r="BL669" s="16" t="s">
        <v>255</v>
      </c>
      <c r="BM669" s="139" t="s">
        <v>887</v>
      </c>
    </row>
    <row r="670" spans="2:65" s="1" customFormat="1" ht="24.2" customHeight="1">
      <c r="B670" s="127"/>
      <c r="C670" s="128" t="s">
        <v>888</v>
      </c>
      <c r="D670" s="128" t="s">
        <v>147</v>
      </c>
      <c r="E670" s="129" t="s">
        <v>889</v>
      </c>
      <c r="F670" s="130" t="s">
        <v>890</v>
      </c>
      <c r="G670" s="131" t="s">
        <v>744</v>
      </c>
      <c r="H670" s="172"/>
      <c r="I670" s="133"/>
      <c r="J670" s="134">
        <f>ROUND(I670*H670,2)</f>
        <v>0</v>
      </c>
      <c r="K670" s="130" t="s">
        <v>395</v>
      </c>
      <c r="L670" s="31"/>
      <c r="M670" s="135" t="s">
        <v>1</v>
      </c>
      <c r="N670" s="136" t="s">
        <v>40</v>
      </c>
      <c r="P670" s="137">
        <f>O670*H670</f>
        <v>0</v>
      </c>
      <c r="Q670" s="137">
        <v>0</v>
      </c>
      <c r="R670" s="137">
        <f>Q670*H670</f>
        <v>0</v>
      </c>
      <c r="S670" s="137">
        <v>0</v>
      </c>
      <c r="T670" s="138">
        <f>S670*H670</f>
        <v>0</v>
      </c>
      <c r="AR670" s="139" t="s">
        <v>255</v>
      </c>
      <c r="AT670" s="139" t="s">
        <v>147</v>
      </c>
      <c r="AU670" s="139" t="s">
        <v>85</v>
      </c>
      <c r="AY670" s="16" t="s">
        <v>144</v>
      </c>
      <c r="BE670" s="140">
        <f>IF(N670="základní",J670,0)</f>
        <v>0</v>
      </c>
      <c r="BF670" s="140">
        <f>IF(N670="snížená",J670,0)</f>
        <v>0</v>
      </c>
      <c r="BG670" s="140">
        <f>IF(N670="zákl. přenesená",J670,0)</f>
        <v>0</v>
      </c>
      <c r="BH670" s="140">
        <f>IF(N670="sníž. přenesená",J670,0)</f>
        <v>0</v>
      </c>
      <c r="BI670" s="140">
        <f>IF(N670="nulová",J670,0)</f>
        <v>0</v>
      </c>
      <c r="BJ670" s="16" t="s">
        <v>83</v>
      </c>
      <c r="BK670" s="140">
        <f>ROUND(I670*H670,2)</f>
        <v>0</v>
      </c>
      <c r="BL670" s="16" t="s">
        <v>255</v>
      </c>
      <c r="BM670" s="139" t="s">
        <v>891</v>
      </c>
    </row>
    <row r="671" spans="2:65" s="11" customFormat="1" ht="22.9" customHeight="1">
      <c r="B671" s="115"/>
      <c r="D671" s="116" t="s">
        <v>74</v>
      </c>
      <c r="E671" s="125" t="s">
        <v>892</v>
      </c>
      <c r="F671" s="125" t="s">
        <v>893</v>
      </c>
      <c r="I671" s="118"/>
      <c r="J671" s="126">
        <f>BK671</f>
        <v>0</v>
      </c>
      <c r="L671" s="115"/>
      <c r="M671" s="120"/>
      <c r="P671" s="121">
        <f>SUM(P672:P675)</f>
        <v>0</v>
      </c>
      <c r="R671" s="121">
        <f>SUM(R672:R675)</f>
        <v>0.16698852</v>
      </c>
      <c r="T671" s="122">
        <f>SUM(T672:T675)</f>
        <v>0</v>
      </c>
      <c r="AR671" s="116" t="s">
        <v>85</v>
      </c>
      <c r="AT671" s="123" t="s">
        <v>74</v>
      </c>
      <c r="AU671" s="123" t="s">
        <v>83</v>
      </c>
      <c r="AY671" s="116" t="s">
        <v>144</v>
      </c>
      <c r="BK671" s="124">
        <f>SUM(BK672:BK675)</f>
        <v>0</v>
      </c>
    </row>
    <row r="672" spans="2:65" s="1" customFormat="1" ht="21.75" customHeight="1">
      <c r="B672" s="127"/>
      <c r="C672" s="128" t="s">
        <v>894</v>
      </c>
      <c r="D672" s="128" t="s">
        <v>147</v>
      </c>
      <c r="E672" s="129" t="s">
        <v>895</v>
      </c>
      <c r="F672" s="130" t="s">
        <v>896</v>
      </c>
      <c r="G672" s="131" t="s">
        <v>181</v>
      </c>
      <c r="H672" s="132">
        <v>18</v>
      </c>
      <c r="I672" s="133"/>
      <c r="J672" s="134">
        <f>ROUND(I672*H672,2)</f>
        <v>0</v>
      </c>
      <c r="K672" s="130" t="s">
        <v>1</v>
      </c>
      <c r="L672" s="31"/>
      <c r="M672" s="135" t="s">
        <v>1</v>
      </c>
      <c r="N672" s="136" t="s">
        <v>40</v>
      </c>
      <c r="P672" s="137">
        <f>O672*H672</f>
        <v>0</v>
      </c>
      <c r="Q672" s="137">
        <v>9.2771399999999997E-3</v>
      </c>
      <c r="R672" s="137">
        <f>Q672*H672</f>
        <v>0.16698852</v>
      </c>
      <c r="S672" s="137">
        <v>0</v>
      </c>
      <c r="T672" s="138">
        <f>S672*H672</f>
        <v>0</v>
      </c>
      <c r="AR672" s="139" t="s">
        <v>255</v>
      </c>
      <c r="AT672" s="139" t="s">
        <v>147</v>
      </c>
      <c r="AU672" s="139" t="s">
        <v>85</v>
      </c>
      <c r="AY672" s="16" t="s">
        <v>144</v>
      </c>
      <c r="BE672" s="140">
        <f>IF(N672="základní",J672,0)</f>
        <v>0</v>
      </c>
      <c r="BF672" s="140">
        <f>IF(N672="snížená",J672,0)</f>
        <v>0</v>
      </c>
      <c r="BG672" s="140">
        <f>IF(N672="zákl. přenesená",J672,0)</f>
        <v>0</v>
      </c>
      <c r="BH672" s="140">
        <f>IF(N672="sníž. přenesená",J672,0)</f>
        <v>0</v>
      </c>
      <c r="BI672" s="140">
        <f>IF(N672="nulová",J672,0)</f>
        <v>0</v>
      </c>
      <c r="BJ672" s="16" t="s">
        <v>83</v>
      </c>
      <c r="BK672" s="140">
        <f>ROUND(I672*H672,2)</f>
        <v>0</v>
      </c>
      <c r="BL672" s="16" t="s">
        <v>255</v>
      </c>
      <c r="BM672" s="139" t="s">
        <v>897</v>
      </c>
    </row>
    <row r="673" spans="2:65" s="1" customFormat="1" ht="16.5" customHeight="1">
      <c r="B673" s="127"/>
      <c r="C673" s="128" t="s">
        <v>898</v>
      </c>
      <c r="D673" s="128" t="s">
        <v>147</v>
      </c>
      <c r="E673" s="129" t="s">
        <v>899</v>
      </c>
      <c r="F673" s="130" t="s">
        <v>900</v>
      </c>
      <c r="G673" s="131" t="s">
        <v>374</v>
      </c>
      <c r="H673" s="132">
        <v>52.6</v>
      </c>
      <c r="I673" s="133"/>
      <c r="J673" s="134">
        <f>ROUND(I673*H673,2)</f>
        <v>0</v>
      </c>
      <c r="K673" s="130" t="s">
        <v>395</v>
      </c>
      <c r="L673" s="31"/>
      <c r="M673" s="135" t="s">
        <v>1</v>
      </c>
      <c r="N673" s="136" t="s">
        <v>40</v>
      </c>
      <c r="P673" s="137">
        <f>O673*H673</f>
        <v>0</v>
      </c>
      <c r="Q673" s="137">
        <v>0</v>
      </c>
      <c r="R673" s="137">
        <f>Q673*H673</f>
        <v>0</v>
      </c>
      <c r="S673" s="137">
        <v>0</v>
      </c>
      <c r="T673" s="138">
        <f>S673*H673</f>
        <v>0</v>
      </c>
      <c r="AR673" s="139" t="s">
        <v>255</v>
      </c>
      <c r="AT673" s="139" t="s">
        <v>147</v>
      </c>
      <c r="AU673" s="139" t="s">
        <v>85</v>
      </c>
      <c r="AY673" s="16" t="s">
        <v>144</v>
      </c>
      <c r="BE673" s="140">
        <f>IF(N673="základní",J673,0)</f>
        <v>0</v>
      </c>
      <c r="BF673" s="140">
        <f>IF(N673="snížená",J673,0)</f>
        <v>0</v>
      </c>
      <c r="BG673" s="140">
        <f>IF(N673="zákl. přenesená",J673,0)</f>
        <v>0</v>
      </c>
      <c r="BH673" s="140">
        <f>IF(N673="sníž. přenesená",J673,0)</f>
        <v>0</v>
      </c>
      <c r="BI673" s="140">
        <f>IF(N673="nulová",J673,0)</f>
        <v>0</v>
      </c>
      <c r="BJ673" s="16" t="s">
        <v>83</v>
      </c>
      <c r="BK673" s="140">
        <f>ROUND(I673*H673,2)</f>
        <v>0</v>
      </c>
      <c r="BL673" s="16" t="s">
        <v>255</v>
      </c>
      <c r="BM673" s="139" t="s">
        <v>901</v>
      </c>
    </row>
    <row r="674" spans="2:65" s="1" customFormat="1" ht="24.2" customHeight="1">
      <c r="B674" s="127"/>
      <c r="C674" s="128" t="s">
        <v>902</v>
      </c>
      <c r="D674" s="128" t="s">
        <v>147</v>
      </c>
      <c r="E674" s="129" t="s">
        <v>903</v>
      </c>
      <c r="F674" s="130" t="s">
        <v>904</v>
      </c>
      <c r="G674" s="131" t="s">
        <v>374</v>
      </c>
      <c r="H674" s="132">
        <v>52.6</v>
      </c>
      <c r="I674" s="133"/>
      <c r="J674" s="134">
        <f>ROUND(I674*H674,2)</f>
        <v>0</v>
      </c>
      <c r="K674" s="130" t="s">
        <v>1</v>
      </c>
      <c r="L674" s="31"/>
      <c r="M674" s="135" t="s">
        <v>1</v>
      </c>
      <c r="N674" s="136" t="s">
        <v>40</v>
      </c>
      <c r="P674" s="137">
        <f>O674*H674</f>
        <v>0</v>
      </c>
      <c r="Q674" s="137">
        <v>0</v>
      </c>
      <c r="R674" s="137">
        <f>Q674*H674</f>
        <v>0</v>
      </c>
      <c r="S674" s="137">
        <v>0</v>
      </c>
      <c r="T674" s="138">
        <f>S674*H674</f>
        <v>0</v>
      </c>
      <c r="AR674" s="139" t="s">
        <v>255</v>
      </c>
      <c r="AT674" s="139" t="s">
        <v>147</v>
      </c>
      <c r="AU674" s="139" t="s">
        <v>85</v>
      </c>
      <c r="AY674" s="16" t="s">
        <v>144</v>
      </c>
      <c r="BE674" s="140">
        <f>IF(N674="základní",J674,0)</f>
        <v>0</v>
      </c>
      <c r="BF674" s="140">
        <f>IF(N674="snížená",J674,0)</f>
        <v>0</v>
      </c>
      <c r="BG674" s="140">
        <f>IF(N674="zákl. přenesená",J674,0)</f>
        <v>0</v>
      </c>
      <c r="BH674" s="140">
        <f>IF(N674="sníž. přenesená",J674,0)</f>
        <v>0</v>
      </c>
      <c r="BI674" s="140">
        <f>IF(N674="nulová",J674,0)</f>
        <v>0</v>
      </c>
      <c r="BJ674" s="16" t="s">
        <v>83</v>
      </c>
      <c r="BK674" s="140">
        <f>ROUND(I674*H674,2)</f>
        <v>0</v>
      </c>
      <c r="BL674" s="16" t="s">
        <v>255</v>
      </c>
      <c r="BM674" s="139" t="s">
        <v>905</v>
      </c>
    </row>
    <row r="675" spans="2:65" s="1" customFormat="1" ht="24.2" customHeight="1">
      <c r="B675" s="127"/>
      <c r="C675" s="128" t="s">
        <v>906</v>
      </c>
      <c r="D675" s="128" t="s">
        <v>147</v>
      </c>
      <c r="E675" s="129" t="s">
        <v>907</v>
      </c>
      <c r="F675" s="130" t="s">
        <v>908</v>
      </c>
      <c r="G675" s="131" t="s">
        <v>744</v>
      </c>
      <c r="H675" s="172"/>
      <c r="I675" s="133"/>
      <c r="J675" s="134">
        <f>ROUND(I675*H675,2)</f>
        <v>0</v>
      </c>
      <c r="K675" s="130" t="s">
        <v>395</v>
      </c>
      <c r="L675" s="31"/>
      <c r="M675" s="135" t="s">
        <v>1</v>
      </c>
      <c r="N675" s="136" t="s">
        <v>40</v>
      </c>
      <c r="P675" s="137">
        <f>O675*H675</f>
        <v>0</v>
      </c>
      <c r="Q675" s="137">
        <v>0</v>
      </c>
      <c r="R675" s="137">
        <f>Q675*H675</f>
        <v>0</v>
      </c>
      <c r="S675" s="137">
        <v>0</v>
      </c>
      <c r="T675" s="138">
        <f>S675*H675</f>
        <v>0</v>
      </c>
      <c r="AR675" s="139" t="s">
        <v>255</v>
      </c>
      <c r="AT675" s="139" t="s">
        <v>147</v>
      </c>
      <c r="AU675" s="139" t="s">
        <v>85</v>
      </c>
      <c r="AY675" s="16" t="s">
        <v>144</v>
      </c>
      <c r="BE675" s="140">
        <f>IF(N675="základní",J675,0)</f>
        <v>0</v>
      </c>
      <c r="BF675" s="140">
        <f>IF(N675="snížená",J675,0)</f>
        <v>0</v>
      </c>
      <c r="BG675" s="140">
        <f>IF(N675="zákl. přenesená",J675,0)</f>
        <v>0</v>
      </c>
      <c r="BH675" s="140">
        <f>IF(N675="sníž. přenesená",J675,0)</f>
        <v>0</v>
      </c>
      <c r="BI675" s="140">
        <f>IF(N675="nulová",J675,0)</f>
        <v>0</v>
      </c>
      <c r="BJ675" s="16" t="s">
        <v>83</v>
      </c>
      <c r="BK675" s="140">
        <f>ROUND(I675*H675,2)</f>
        <v>0</v>
      </c>
      <c r="BL675" s="16" t="s">
        <v>255</v>
      </c>
      <c r="BM675" s="139" t="s">
        <v>909</v>
      </c>
    </row>
    <row r="676" spans="2:65" s="11" customFormat="1" ht="22.9" customHeight="1">
      <c r="B676" s="115"/>
      <c r="D676" s="116" t="s">
        <v>74</v>
      </c>
      <c r="E676" s="125" t="s">
        <v>910</v>
      </c>
      <c r="F676" s="125" t="s">
        <v>911</v>
      </c>
      <c r="I676" s="118"/>
      <c r="J676" s="126">
        <f>BK676</f>
        <v>0</v>
      </c>
      <c r="L676" s="115"/>
      <c r="M676" s="120"/>
      <c r="P676" s="121">
        <f>SUM(P677:P681)</f>
        <v>0</v>
      </c>
      <c r="R676" s="121">
        <f>SUM(R677:R681)</f>
        <v>1.2031086600000001E-2</v>
      </c>
      <c r="T676" s="122">
        <f>SUM(T677:T681)</f>
        <v>0</v>
      </c>
      <c r="AR676" s="116" t="s">
        <v>85</v>
      </c>
      <c r="AT676" s="123" t="s">
        <v>74</v>
      </c>
      <c r="AU676" s="123" t="s">
        <v>83</v>
      </c>
      <c r="AY676" s="116" t="s">
        <v>144</v>
      </c>
      <c r="BK676" s="124">
        <f>SUM(BK677:BK681)</f>
        <v>0</v>
      </c>
    </row>
    <row r="677" spans="2:65" s="1" customFormat="1" ht="24.2" customHeight="1">
      <c r="B677" s="127"/>
      <c r="C677" s="128" t="s">
        <v>912</v>
      </c>
      <c r="D677" s="128" t="s">
        <v>147</v>
      </c>
      <c r="E677" s="129" t="s">
        <v>913</v>
      </c>
      <c r="F677" s="130" t="s">
        <v>914</v>
      </c>
      <c r="G677" s="131" t="s">
        <v>181</v>
      </c>
      <c r="H677" s="132">
        <v>9</v>
      </c>
      <c r="I677" s="133"/>
      <c r="J677" s="134">
        <f>ROUND(I677*H677,2)</f>
        <v>0</v>
      </c>
      <c r="K677" s="130" t="s">
        <v>395</v>
      </c>
      <c r="L677" s="31"/>
      <c r="M677" s="135" t="s">
        <v>1</v>
      </c>
      <c r="N677" s="136" t="s">
        <v>40</v>
      </c>
      <c r="P677" s="137">
        <f>O677*H677</f>
        <v>0</v>
      </c>
      <c r="Q677" s="137">
        <v>2.5713999999999999E-4</v>
      </c>
      <c r="R677" s="137">
        <f>Q677*H677</f>
        <v>2.3142599999999998E-3</v>
      </c>
      <c r="S677" s="137">
        <v>0</v>
      </c>
      <c r="T677" s="138">
        <f>S677*H677</f>
        <v>0</v>
      </c>
      <c r="AR677" s="139" t="s">
        <v>255</v>
      </c>
      <c r="AT677" s="139" t="s">
        <v>147</v>
      </c>
      <c r="AU677" s="139" t="s">
        <v>85</v>
      </c>
      <c r="AY677" s="16" t="s">
        <v>144</v>
      </c>
      <c r="BE677" s="140">
        <f>IF(N677="základní",J677,0)</f>
        <v>0</v>
      </c>
      <c r="BF677" s="140">
        <f>IF(N677="snížená",J677,0)</f>
        <v>0</v>
      </c>
      <c r="BG677" s="140">
        <f>IF(N677="zákl. přenesená",J677,0)</f>
        <v>0</v>
      </c>
      <c r="BH677" s="140">
        <f>IF(N677="sníž. přenesená",J677,0)</f>
        <v>0</v>
      </c>
      <c r="BI677" s="140">
        <f>IF(N677="nulová",J677,0)</f>
        <v>0</v>
      </c>
      <c r="BJ677" s="16" t="s">
        <v>83</v>
      </c>
      <c r="BK677" s="140">
        <f>ROUND(I677*H677,2)</f>
        <v>0</v>
      </c>
      <c r="BL677" s="16" t="s">
        <v>255</v>
      </c>
      <c r="BM677" s="139" t="s">
        <v>915</v>
      </c>
    </row>
    <row r="678" spans="2:65" s="1" customFormat="1" ht="24.2" customHeight="1">
      <c r="B678" s="127"/>
      <c r="C678" s="128" t="s">
        <v>916</v>
      </c>
      <c r="D678" s="128" t="s">
        <v>147</v>
      </c>
      <c r="E678" s="129" t="s">
        <v>917</v>
      </c>
      <c r="F678" s="130" t="s">
        <v>918</v>
      </c>
      <c r="G678" s="131" t="s">
        <v>181</v>
      </c>
      <c r="H678" s="132">
        <v>9</v>
      </c>
      <c r="I678" s="133"/>
      <c r="J678" s="134">
        <f>ROUND(I678*H678,2)</f>
        <v>0</v>
      </c>
      <c r="K678" s="130" t="s">
        <v>395</v>
      </c>
      <c r="L678" s="31"/>
      <c r="M678" s="135" t="s">
        <v>1</v>
      </c>
      <c r="N678" s="136" t="s">
        <v>40</v>
      </c>
      <c r="P678" s="137">
        <f>O678*H678</f>
        <v>0</v>
      </c>
      <c r="Q678" s="137">
        <v>1.3999999999999999E-4</v>
      </c>
      <c r="R678" s="137">
        <f>Q678*H678</f>
        <v>1.2599999999999998E-3</v>
      </c>
      <c r="S678" s="137">
        <v>0</v>
      </c>
      <c r="T678" s="138">
        <f>S678*H678</f>
        <v>0</v>
      </c>
      <c r="AR678" s="139" t="s">
        <v>255</v>
      </c>
      <c r="AT678" s="139" t="s">
        <v>147</v>
      </c>
      <c r="AU678" s="139" t="s">
        <v>85</v>
      </c>
      <c r="AY678" s="16" t="s">
        <v>144</v>
      </c>
      <c r="BE678" s="140">
        <f>IF(N678="základní",J678,0)</f>
        <v>0</v>
      </c>
      <c r="BF678" s="140">
        <f>IF(N678="snížená",J678,0)</f>
        <v>0</v>
      </c>
      <c r="BG678" s="140">
        <f>IF(N678="zákl. přenesená",J678,0)</f>
        <v>0</v>
      </c>
      <c r="BH678" s="140">
        <f>IF(N678="sníž. přenesená",J678,0)</f>
        <v>0</v>
      </c>
      <c r="BI678" s="140">
        <f>IF(N678="nulová",J678,0)</f>
        <v>0</v>
      </c>
      <c r="BJ678" s="16" t="s">
        <v>83</v>
      </c>
      <c r="BK678" s="140">
        <f>ROUND(I678*H678,2)</f>
        <v>0</v>
      </c>
      <c r="BL678" s="16" t="s">
        <v>255</v>
      </c>
      <c r="BM678" s="139" t="s">
        <v>919</v>
      </c>
    </row>
    <row r="679" spans="2:65" s="1" customFormat="1" ht="24.2" customHeight="1">
      <c r="B679" s="127"/>
      <c r="C679" s="128" t="s">
        <v>920</v>
      </c>
      <c r="D679" s="128" t="s">
        <v>147</v>
      </c>
      <c r="E679" s="129" t="s">
        <v>921</v>
      </c>
      <c r="F679" s="130" t="s">
        <v>922</v>
      </c>
      <c r="G679" s="131" t="s">
        <v>181</v>
      </c>
      <c r="H679" s="132">
        <v>9</v>
      </c>
      <c r="I679" s="133"/>
      <c r="J679" s="134">
        <f>ROUND(I679*H679,2)</f>
        <v>0</v>
      </c>
      <c r="K679" s="130" t="s">
        <v>395</v>
      </c>
      <c r="L679" s="31"/>
      <c r="M679" s="135" t="s">
        <v>1</v>
      </c>
      <c r="N679" s="136" t="s">
        <v>40</v>
      </c>
      <c r="P679" s="137">
        <f>O679*H679</f>
        <v>0</v>
      </c>
      <c r="Q679" s="137">
        <v>7.0250740000000003E-4</v>
      </c>
      <c r="R679" s="137">
        <f>Q679*H679</f>
        <v>6.3225666000000002E-3</v>
      </c>
      <c r="S679" s="137">
        <v>0</v>
      </c>
      <c r="T679" s="138">
        <f>S679*H679</f>
        <v>0</v>
      </c>
      <c r="AR679" s="139" t="s">
        <v>255</v>
      </c>
      <c r="AT679" s="139" t="s">
        <v>147</v>
      </c>
      <c r="AU679" s="139" t="s">
        <v>85</v>
      </c>
      <c r="AY679" s="16" t="s">
        <v>144</v>
      </c>
      <c r="BE679" s="140">
        <f>IF(N679="základní",J679,0)</f>
        <v>0</v>
      </c>
      <c r="BF679" s="140">
        <f>IF(N679="snížená",J679,0)</f>
        <v>0</v>
      </c>
      <c r="BG679" s="140">
        <f>IF(N679="zákl. přenesená",J679,0)</f>
        <v>0</v>
      </c>
      <c r="BH679" s="140">
        <f>IF(N679="sníž. přenesená",J679,0)</f>
        <v>0</v>
      </c>
      <c r="BI679" s="140">
        <f>IF(N679="nulová",J679,0)</f>
        <v>0</v>
      </c>
      <c r="BJ679" s="16" t="s">
        <v>83</v>
      </c>
      <c r="BK679" s="140">
        <f>ROUND(I679*H679,2)</f>
        <v>0</v>
      </c>
      <c r="BL679" s="16" t="s">
        <v>255</v>
      </c>
      <c r="BM679" s="139" t="s">
        <v>923</v>
      </c>
    </row>
    <row r="680" spans="2:65" s="1" customFormat="1" ht="24.2" customHeight="1">
      <c r="B680" s="127"/>
      <c r="C680" s="128" t="s">
        <v>924</v>
      </c>
      <c r="D680" s="128" t="s">
        <v>147</v>
      </c>
      <c r="E680" s="129" t="s">
        <v>925</v>
      </c>
      <c r="F680" s="130" t="s">
        <v>926</v>
      </c>
      <c r="G680" s="131" t="s">
        <v>181</v>
      </c>
      <c r="H680" s="132">
        <v>9</v>
      </c>
      <c r="I680" s="133"/>
      <c r="J680" s="134">
        <f>ROUND(I680*H680,2)</f>
        <v>0</v>
      </c>
      <c r="K680" s="130" t="s">
        <v>395</v>
      </c>
      <c r="L680" s="31"/>
      <c r="M680" s="135" t="s">
        <v>1</v>
      </c>
      <c r="N680" s="136" t="s">
        <v>40</v>
      </c>
      <c r="P680" s="137">
        <f>O680*H680</f>
        <v>0</v>
      </c>
      <c r="Q680" s="137">
        <v>2.3714E-4</v>
      </c>
      <c r="R680" s="137">
        <f>Q680*H680</f>
        <v>2.1342599999999998E-3</v>
      </c>
      <c r="S680" s="137">
        <v>0</v>
      </c>
      <c r="T680" s="138">
        <f>S680*H680</f>
        <v>0</v>
      </c>
      <c r="AR680" s="139" t="s">
        <v>255</v>
      </c>
      <c r="AT680" s="139" t="s">
        <v>147</v>
      </c>
      <c r="AU680" s="139" t="s">
        <v>85</v>
      </c>
      <c r="AY680" s="16" t="s">
        <v>144</v>
      </c>
      <c r="BE680" s="140">
        <f>IF(N680="základní",J680,0)</f>
        <v>0</v>
      </c>
      <c r="BF680" s="140">
        <f>IF(N680="snížená",J680,0)</f>
        <v>0</v>
      </c>
      <c r="BG680" s="140">
        <f>IF(N680="zákl. přenesená",J680,0)</f>
        <v>0</v>
      </c>
      <c r="BH680" s="140">
        <f>IF(N680="sníž. přenesená",J680,0)</f>
        <v>0</v>
      </c>
      <c r="BI680" s="140">
        <f>IF(N680="nulová",J680,0)</f>
        <v>0</v>
      </c>
      <c r="BJ680" s="16" t="s">
        <v>83</v>
      </c>
      <c r="BK680" s="140">
        <f>ROUND(I680*H680,2)</f>
        <v>0</v>
      </c>
      <c r="BL680" s="16" t="s">
        <v>255</v>
      </c>
      <c r="BM680" s="139" t="s">
        <v>927</v>
      </c>
    </row>
    <row r="681" spans="2:65" s="1" customFormat="1" ht="24.2" customHeight="1">
      <c r="B681" s="127"/>
      <c r="C681" s="128" t="s">
        <v>928</v>
      </c>
      <c r="D681" s="128" t="s">
        <v>147</v>
      </c>
      <c r="E681" s="129" t="s">
        <v>929</v>
      </c>
      <c r="F681" s="130" t="s">
        <v>930</v>
      </c>
      <c r="G681" s="131" t="s">
        <v>744</v>
      </c>
      <c r="H681" s="172"/>
      <c r="I681" s="133"/>
      <c r="J681" s="134">
        <f>ROUND(I681*H681,2)</f>
        <v>0</v>
      </c>
      <c r="K681" s="130" t="s">
        <v>395</v>
      </c>
      <c r="L681" s="31"/>
      <c r="M681" s="135" t="s">
        <v>1</v>
      </c>
      <c r="N681" s="136" t="s">
        <v>40</v>
      </c>
      <c r="P681" s="137">
        <f>O681*H681</f>
        <v>0</v>
      </c>
      <c r="Q681" s="137">
        <v>0</v>
      </c>
      <c r="R681" s="137">
        <f>Q681*H681</f>
        <v>0</v>
      </c>
      <c r="S681" s="137">
        <v>0</v>
      </c>
      <c r="T681" s="138">
        <f>S681*H681</f>
        <v>0</v>
      </c>
      <c r="AR681" s="139" t="s">
        <v>255</v>
      </c>
      <c r="AT681" s="139" t="s">
        <v>147</v>
      </c>
      <c r="AU681" s="139" t="s">
        <v>85</v>
      </c>
      <c r="AY681" s="16" t="s">
        <v>144</v>
      </c>
      <c r="BE681" s="140">
        <f>IF(N681="základní",J681,0)</f>
        <v>0</v>
      </c>
      <c r="BF681" s="140">
        <f>IF(N681="snížená",J681,0)</f>
        <v>0</v>
      </c>
      <c r="BG681" s="140">
        <f>IF(N681="zákl. přenesená",J681,0)</f>
        <v>0</v>
      </c>
      <c r="BH681" s="140">
        <f>IF(N681="sníž. přenesená",J681,0)</f>
        <v>0</v>
      </c>
      <c r="BI681" s="140">
        <f>IF(N681="nulová",J681,0)</f>
        <v>0</v>
      </c>
      <c r="BJ681" s="16" t="s">
        <v>83</v>
      </c>
      <c r="BK681" s="140">
        <f>ROUND(I681*H681,2)</f>
        <v>0</v>
      </c>
      <c r="BL681" s="16" t="s">
        <v>255</v>
      </c>
      <c r="BM681" s="139" t="s">
        <v>931</v>
      </c>
    </row>
    <row r="682" spans="2:65" s="11" customFormat="1" ht="22.9" customHeight="1">
      <c r="B682" s="115"/>
      <c r="D682" s="116" t="s">
        <v>74</v>
      </c>
      <c r="E682" s="125" t="s">
        <v>932</v>
      </c>
      <c r="F682" s="125" t="s">
        <v>933</v>
      </c>
      <c r="I682" s="118"/>
      <c r="J682" s="126">
        <f>BK682</f>
        <v>0</v>
      </c>
      <c r="L682" s="115"/>
      <c r="M682" s="120"/>
      <c r="P682" s="121">
        <f>SUM(P683:P686)</f>
        <v>0</v>
      </c>
      <c r="R682" s="121">
        <f>SUM(R683:R686)</f>
        <v>0.41590000000000005</v>
      </c>
      <c r="T682" s="122">
        <f>SUM(T683:T686)</f>
        <v>0</v>
      </c>
      <c r="AR682" s="116" t="s">
        <v>85</v>
      </c>
      <c r="AT682" s="123" t="s">
        <v>74</v>
      </c>
      <c r="AU682" s="123" t="s">
        <v>83</v>
      </c>
      <c r="AY682" s="116" t="s">
        <v>144</v>
      </c>
      <c r="BK682" s="124">
        <f>SUM(BK683:BK686)</f>
        <v>0</v>
      </c>
    </row>
    <row r="683" spans="2:65" s="1" customFormat="1" ht="33" customHeight="1">
      <c r="B683" s="127"/>
      <c r="C683" s="128" t="s">
        <v>934</v>
      </c>
      <c r="D683" s="128" t="s">
        <v>147</v>
      </c>
      <c r="E683" s="129" t="s">
        <v>935</v>
      </c>
      <c r="F683" s="130" t="s">
        <v>936</v>
      </c>
      <c r="G683" s="131" t="s">
        <v>181</v>
      </c>
      <c r="H683" s="132">
        <v>6</v>
      </c>
      <c r="I683" s="133"/>
      <c r="J683" s="134">
        <f>ROUND(I683*H683,2)</f>
        <v>0</v>
      </c>
      <c r="K683" s="130"/>
      <c r="L683" s="31"/>
      <c r="M683" s="135" t="s">
        <v>1</v>
      </c>
      <c r="N683" s="136" t="s">
        <v>40</v>
      </c>
      <c r="P683" s="137">
        <f>O683*H683</f>
        <v>0</v>
      </c>
      <c r="Q683" s="137">
        <v>5.0450000000000002E-2</v>
      </c>
      <c r="R683" s="137">
        <f>Q683*H683</f>
        <v>0.30270000000000002</v>
      </c>
      <c r="S683" s="137">
        <v>0</v>
      </c>
      <c r="T683" s="138">
        <f>S683*H683</f>
        <v>0</v>
      </c>
      <c r="AR683" s="139" t="s">
        <v>255</v>
      </c>
      <c r="AT683" s="139" t="s">
        <v>147</v>
      </c>
      <c r="AU683" s="139" t="s">
        <v>85</v>
      </c>
      <c r="AY683" s="16" t="s">
        <v>144</v>
      </c>
      <c r="BE683" s="140">
        <f>IF(N683="základní",J683,0)</f>
        <v>0</v>
      </c>
      <c r="BF683" s="140">
        <f>IF(N683="snížená",J683,0)</f>
        <v>0</v>
      </c>
      <c r="BG683" s="140">
        <f>IF(N683="zákl. přenesená",J683,0)</f>
        <v>0</v>
      </c>
      <c r="BH683" s="140">
        <f>IF(N683="sníž. přenesená",J683,0)</f>
        <v>0</v>
      </c>
      <c r="BI683" s="140">
        <f>IF(N683="nulová",J683,0)</f>
        <v>0</v>
      </c>
      <c r="BJ683" s="16" t="s">
        <v>83</v>
      </c>
      <c r="BK683" s="140">
        <f>ROUND(I683*H683,2)</f>
        <v>0</v>
      </c>
      <c r="BL683" s="16" t="s">
        <v>255</v>
      </c>
      <c r="BM683" s="139" t="s">
        <v>937</v>
      </c>
    </row>
    <row r="684" spans="2:65" s="1" customFormat="1" ht="33" customHeight="1">
      <c r="B684" s="127"/>
      <c r="C684" s="128" t="s">
        <v>938</v>
      </c>
      <c r="D684" s="128" t="s">
        <v>147</v>
      </c>
      <c r="E684" s="129" t="s">
        <v>939</v>
      </c>
      <c r="F684" s="130" t="s">
        <v>940</v>
      </c>
      <c r="G684" s="131" t="s">
        <v>181</v>
      </c>
      <c r="H684" s="132">
        <v>2</v>
      </c>
      <c r="I684" s="133"/>
      <c r="J684" s="134">
        <f>ROUND(I684*H684,2)</f>
        <v>0</v>
      </c>
      <c r="K684" s="130"/>
      <c r="L684" s="31"/>
      <c r="M684" s="135" t="s">
        <v>1</v>
      </c>
      <c r="N684" s="136" t="s">
        <v>40</v>
      </c>
      <c r="P684" s="137">
        <f>O684*H684</f>
        <v>0</v>
      </c>
      <c r="Q684" s="137">
        <v>5.6599999999999998E-2</v>
      </c>
      <c r="R684" s="137">
        <f>Q684*H684</f>
        <v>0.1132</v>
      </c>
      <c r="S684" s="137">
        <v>0</v>
      </c>
      <c r="T684" s="138">
        <f>S684*H684</f>
        <v>0</v>
      </c>
      <c r="AR684" s="139" t="s">
        <v>255</v>
      </c>
      <c r="AT684" s="139" t="s">
        <v>147</v>
      </c>
      <c r="AU684" s="139" t="s">
        <v>85</v>
      </c>
      <c r="AY684" s="16" t="s">
        <v>144</v>
      </c>
      <c r="BE684" s="140">
        <f>IF(N684="základní",J684,0)</f>
        <v>0</v>
      </c>
      <c r="BF684" s="140">
        <f>IF(N684="snížená",J684,0)</f>
        <v>0</v>
      </c>
      <c r="BG684" s="140">
        <f>IF(N684="zákl. přenesená",J684,0)</f>
        <v>0</v>
      </c>
      <c r="BH684" s="140">
        <f>IF(N684="sníž. přenesená",J684,0)</f>
        <v>0</v>
      </c>
      <c r="BI684" s="140">
        <f>IF(N684="nulová",J684,0)</f>
        <v>0</v>
      </c>
      <c r="BJ684" s="16" t="s">
        <v>83</v>
      </c>
      <c r="BK684" s="140">
        <f>ROUND(I684*H684,2)</f>
        <v>0</v>
      </c>
      <c r="BL684" s="16" t="s">
        <v>255</v>
      </c>
      <c r="BM684" s="139" t="s">
        <v>941</v>
      </c>
    </row>
    <row r="685" spans="2:65" s="1" customFormat="1" ht="33" customHeight="1">
      <c r="B685" s="127"/>
      <c r="C685" s="128" t="s">
        <v>942</v>
      </c>
      <c r="D685" s="128" t="s">
        <v>147</v>
      </c>
      <c r="E685" s="129" t="s">
        <v>943</v>
      </c>
      <c r="F685" s="130" t="s">
        <v>944</v>
      </c>
      <c r="G685" s="131" t="s">
        <v>181</v>
      </c>
      <c r="H685" s="132">
        <v>1</v>
      </c>
      <c r="I685" s="133"/>
      <c r="J685" s="134">
        <f>ROUND(I685*H685,2)</f>
        <v>0</v>
      </c>
      <c r="K685" s="130"/>
      <c r="L685" s="31"/>
      <c r="M685" s="135" t="s">
        <v>1</v>
      </c>
      <c r="N685" s="136" t="s">
        <v>40</v>
      </c>
      <c r="P685" s="137">
        <f>O685*H685</f>
        <v>0</v>
      </c>
      <c r="Q685" s="137">
        <v>0</v>
      </c>
      <c r="R685" s="137">
        <f>Q685*H685</f>
        <v>0</v>
      </c>
      <c r="S685" s="137">
        <v>0</v>
      </c>
      <c r="T685" s="138">
        <f>S685*H685</f>
        <v>0</v>
      </c>
      <c r="AR685" s="139" t="s">
        <v>255</v>
      </c>
      <c r="AT685" s="139" t="s">
        <v>147</v>
      </c>
      <c r="AU685" s="139" t="s">
        <v>85</v>
      </c>
      <c r="AY685" s="16" t="s">
        <v>144</v>
      </c>
      <c r="BE685" s="140">
        <f>IF(N685="základní",J685,0)</f>
        <v>0</v>
      </c>
      <c r="BF685" s="140">
        <f>IF(N685="snížená",J685,0)</f>
        <v>0</v>
      </c>
      <c r="BG685" s="140">
        <f>IF(N685="zákl. přenesená",J685,0)</f>
        <v>0</v>
      </c>
      <c r="BH685" s="140">
        <f>IF(N685="sníž. přenesená",J685,0)</f>
        <v>0</v>
      </c>
      <c r="BI685" s="140">
        <f>IF(N685="nulová",J685,0)</f>
        <v>0</v>
      </c>
      <c r="BJ685" s="16" t="s">
        <v>83</v>
      </c>
      <c r="BK685" s="140">
        <f>ROUND(I685*H685,2)</f>
        <v>0</v>
      </c>
      <c r="BL685" s="16" t="s">
        <v>255</v>
      </c>
      <c r="BM685" s="139" t="s">
        <v>945</v>
      </c>
    </row>
    <row r="686" spans="2:65" s="1" customFormat="1" ht="24.2" customHeight="1">
      <c r="B686" s="127"/>
      <c r="C686" s="128" t="s">
        <v>946</v>
      </c>
      <c r="D686" s="128" t="s">
        <v>147</v>
      </c>
      <c r="E686" s="129" t="s">
        <v>947</v>
      </c>
      <c r="F686" s="130" t="s">
        <v>948</v>
      </c>
      <c r="G686" s="131" t="s">
        <v>744</v>
      </c>
      <c r="H686" s="172"/>
      <c r="I686" s="133"/>
      <c r="J686" s="134">
        <f>ROUND(I686*H686,2)</f>
        <v>0</v>
      </c>
      <c r="K686" s="130" t="s">
        <v>395</v>
      </c>
      <c r="L686" s="31"/>
      <c r="M686" s="135" t="s">
        <v>1</v>
      </c>
      <c r="N686" s="136" t="s">
        <v>40</v>
      </c>
      <c r="P686" s="137">
        <f>O686*H686</f>
        <v>0</v>
      </c>
      <c r="Q686" s="137">
        <v>0</v>
      </c>
      <c r="R686" s="137">
        <f>Q686*H686</f>
        <v>0</v>
      </c>
      <c r="S686" s="137">
        <v>0</v>
      </c>
      <c r="T686" s="138">
        <f>S686*H686</f>
        <v>0</v>
      </c>
      <c r="AR686" s="139" t="s">
        <v>255</v>
      </c>
      <c r="AT686" s="139" t="s">
        <v>147</v>
      </c>
      <c r="AU686" s="139" t="s">
        <v>85</v>
      </c>
      <c r="AY686" s="16" t="s">
        <v>144</v>
      </c>
      <c r="BE686" s="140">
        <f>IF(N686="základní",J686,0)</f>
        <v>0</v>
      </c>
      <c r="BF686" s="140">
        <f>IF(N686="snížená",J686,0)</f>
        <v>0</v>
      </c>
      <c r="BG686" s="140">
        <f>IF(N686="zákl. přenesená",J686,0)</f>
        <v>0</v>
      </c>
      <c r="BH686" s="140">
        <f>IF(N686="sníž. přenesená",J686,0)</f>
        <v>0</v>
      </c>
      <c r="BI686" s="140">
        <f>IF(N686="nulová",J686,0)</f>
        <v>0</v>
      </c>
      <c r="BJ686" s="16" t="s">
        <v>83</v>
      </c>
      <c r="BK686" s="140">
        <f>ROUND(I686*H686,2)</f>
        <v>0</v>
      </c>
      <c r="BL686" s="16" t="s">
        <v>255</v>
      </c>
      <c r="BM686" s="139" t="s">
        <v>949</v>
      </c>
    </row>
    <row r="687" spans="2:65" s="11" customFormat="1" ht="22.9" customHeight="1">
      <c r="B687" s="115"/>
      <c r="D687" s="116" t="s">
        <v>74</v>
      </c>
      <c r="E687" s="125" t="s">
        <v>950</v>
      </c>
      <c r="F687" s="125" t="s">
        <v>951</v>
      </c>
      <c r="I687" s="118"/>
      <c r="J687" s="126">
        <f>BK687</f>
        <v>0</v>
      </c>
      <c r="L687" s="115"/>
      <c r="M687" s="120"/>
      <c r="P687" s="121">
        <f>P688</f>
        <v>0</v>
      </c>
      <c r="R687" s="121">
        <f>R688</f>
        <v>0</v>
      </c>
      <c r="T687" s="122">
        <f>T688</f>
        <v>0</v>
      </c>
      <c r="AR687" s="116" t="s">
        <v>85</v>
      </c>
      <c r="AT687" s="123" t="s">
        <v>74</v>
      </c>
      <c r="AU687" s="123" t="s">
        <v>83</v>
      </c>
      <c r="AY687" s="116" t="s">
        <v>144</v>
      </c>
      <c r="BK687" s="124">
        <f>BK688</f>
        <v>0</v>
      </c>
    </row>
    <row r="688" spans="2:65" s="1" customFormat="1" ht="33" customHeight="1">
      <c r="B688" s="127"/>
      <c r="C688" s="128" t="s">
        <v>952</v>
      </c>
      <c r="D688" s="128" t="s">
        <v>147</v>
      </c>
      <c r="E688" s="129" t="s">
        <v>953</v>
      </c>
      <c r="F688" s="130" t="s">
        <v>954</v>
      </c>
      <c r="G688" s="131" t="s">
        <v>181</v>
      </c>
      <c r="H688" s="132">
        <v>1</v>
      </c>
      <c r="I688" s="133"/>
      <c r="J688" s="134">
        <f>ROUND(I688*H688,2)</f>
        <v>0</v>
      </c>
      <c r="K688" s="130" t="s">
        <v>395</v>
      </c>
      <c r="L688" s="31"/>
      <c r="M688" s="135" t="s">
        <v>1</v>
      </c>
      <c r="N688" s="136" t="s">
        <v>40</v>
      </c>
      <c r="P688" s="137">
        <f>O688*H688</f>
        <v>0</v>
      </c>
      <c r="Q688" s="137">
        <v>0</v>
      </c>
      <c r="R688" s="137">
        <f>Q688*H688</f>
        <v>0</v>
      </c>
      <c r="S688" s="137">
        <v>0</v>
      </c>
      <c r="T688" s="138">
        <f>S688*H688</f>
        <v>0</v>
      </c>
      <c r="AR688" s="139" t="s">
        <v>255</v>
      </c>
      <c r="AT688" s="139" t="s">
        <v>147</v>
      </c>
      <c r="AU688" s="139" t="s">
        <v>85</v>
      </c>
      <c r="AY688" s="16" t="s">
        <v>144</v>
      </c>
      <c r="BE688" s="140">
        <f>IF(N688="základní",J688,0)</f>
        <v>0</v>
      </c>
      <c r="BF688" s="140">
        <f>IF(N688="snížená",J688,0)</f>
        <v>0</v>
      </c>
      <c r="BG688" s="140">
        <f>IF(N688="zákl. přenesená",J688,0)</f>
        <v>0</v>
      </c>
      <c r="BH688" s="140">
        <f>IF(N688="sníž. přenesená",J688,0)</f>
        <v>0</v>
      </c>
      <c r="BI688" s="140">
        <f>IF(N688="nulová",J688,0)</f>
        <v>0</v>
      </c>
      <c r="BJ688" s="16" t="s">
        <v>83</v>
      </c>
      <c r="BK688" s="140">
        <f>ROUND(I688*H688,2)</f>
        <v>0</v>
      </c>
      <c r="BL688" s="16" t="s">
        <v>255</v>
      </c>
      <c r="BM688" s="139" t="s">
        <v>955</v>
      </c>
    </row>
    <row r="689" spans="2:65" s="11" customFormat="1" ht="22.9" customHeight="1">
      <c r="B689" s="115"/>
      <c r="D689" s="116" t="s">
        <v>74</v>
      </c>
      <c r="E689" s="125" t="s">
        <v>956</v>
      </c>
      <c r="F689" s="125" t="s">
        <v>957</v>
      </c>
      <c r="I689" s="118"/>
      <c r="J689" s="126">
        <f>BK689</f>
        <v>0</v>
      </c>
      <c r="L689" s="115"/>
      <c r="M689" s="120"/>
      <c r="P689" s="121">
        <f>SUM(P690:P767)</f>
        <v>0</v>
      </c>
      <c r="R689" s="121">
        <f>SUM(R690:R767)</f>
        <v>0</v>
      </c>
      <c r="T689" s="122">
        <f>SUM(T690:T767)</f>
        <v>0.68200000000000005</v>
      </c>
      <c r="AR689" s="116" t="s">
        <v>85</v>
      </c>
      <c r="AT689" s="123" t="s">
        <v>74</v>
      </c>
      <c r="AU689" s="123" t="s">
        <v>83</v>
      </c>
      <c r="AY689" s="116" t="s">
        <v>144</v>
      </c>
      <c r="BK689" s="124">
        <f>SUM(BK690:BK767)</f>
        <v>0</v>
      </c>
    </row>
    <row r="690" spans="2:65" s="1" customFormat="1" ht="24.2" customHeight="1">
      <c r="B690" s="127"/>
      <c r="C690" s="162" t="s">
        <v>958</v>
      </c>
      <c r="D690" s="162" t="s">
        <v>379</v>
      </c>
      <c r="E690" s="163" t="s">
        <v>959</v>
      </c>
      <c r="F690" s="164" t="s">
        <v>960</v>
      </c>
      <c r="G690" s="165" t="s">
        <v>181</v>
      </c>
      <c r="H690" s="166">
        <v>22</v>
      </c>
      <c r="I690" s="167"/>
      <c r="J690" s="168">
        <f t="shared" ref="J690:J721" si="10">ROUND(I690*H690,2)</f>
        <v>0</v>
      </c>
      <c r="K690" s="164" t="s">
        <v>1</v>
      </c>
      <c r="L690" s="169"/>
      <c r="M690" s="170" t="s">
        <v>1</v>
      </c>
      <c r="N690" s="171" t="s">
        <v>40</v>
      </c>
      <c r="P690" s="137">
        <f t="shared" ref="P690:P721" si="11">O690*H690</f>
        <v>0</v>
      </c>
      <c r="Q690" s="137">
        <v>0</v>
      </c>
      <c r="R690" s="137">
        <f t="shared" ref="R690:R721" si="12">Q690*H690</f>
        <v>0</v>
      </c>
      <c r="S690" s="137">
        <v>0</v>
      </c>
      <c r="T690" s="138">
        <f t="shared" ref="T690:T721" si="13">S690*H690</f>
        <v>0</v>
      </c>
      <c r="AR690" s="139" t="s">
        <v>365</v>
      </c>
      <c r="AT690" s="139" t="s">
        <v>379</v>
      </c>
      <c r="AU690" s="139" t="s">
        <v>85</v>
      </c>
      <c r="AY690" s="16" t="s">
        <v>144</v>
      </c>
      <c r="BE690" s="140">
        <f t="shared" ref="BE690:BE721" si="14">IF(N690="základní",J690,0)</f>
        <v>0</v>
      </c>
      <c r="BF690" s="140">
        <f t="shared" ref="BF690:BF721" si="15">IF(N690="snížená",J690,0)</f>
        <v>0</v>
      </c>
      <c r="BG690" s="140">
        <f t="shared" ref="BG690:BG721" si="16">IF(N690="zákl. přenesená",J690,0)</f>
        <v>0</v>
      </c>
      <c r="BH690" s="140">
        <f t="shared" ref="BH690:BH721" si="17">IF(N690="sníž. přenesená",J690,0)</f>
        <v>0</v>
      </c>
      <c r="BI690" s="140">
        <f t="shared" ref="BI690:BI721" si="18">IF(N690="nulová",J690,0)</f>
        <v>0</v>
      </c>
      <c r="BJ690" s="16" t="s">
        <v>83</v>
      </c>
      <c r="BK690" s="140">
        <f t="shared" ref="BK690:BK721" si="19">ROUND(I690*H690,2)</f>
        <v>0</v>
      </c>
      <c r="BL690" s="16" t="s">
        <v>255</v>
      </c>
      <c r="BM690" s="139" t="s">
        <v>961</v>
      </c>
    </row>
    <row r="691" spans="2:65" s="1" customFormat="1" ht="24.2" customHeight="1">
      <c r="B691" s="127"/>
      <c r="C691" s="162" t="s">
        <v>962</v>
      </c>
      <c r="D691" s="162" t="s">
        <v>379</v>
      </c>
      <c r="E691" s="163" t="s">
        <v>963</v>
      </c>
      <c r="F691" s="164" t="s">
        <v>964</v>
      </c>
      <c r="G691" s="165" t="s">
        <v>181</v>
      </c>
      <c r="H691" s="166">
        <v>4</v>
      </c>
      <c r="I691" s="167"/>
      <c r="J691" s="168">
        <f t="shared" si="10"/>
        <v>0</v>
      </c>
      <c r="K691" s="164" t="s">
        <v>1</v>
      </c>
      <c r="L691" s="169"/>
      <c r="M691" s="170" t="s">
        <v>1</v>
      </c>
      <c r="N691" s="171" t="s">
        <v>40</v>
      </c>
      <c r="P691" s="137">
        <f t="shared" si="11"/>
        <v>0</v>
      </c>
      <c r="Q691" s="137">
        <v>0</v>
      </c>
      <c r="R691" s="137">
        <f t="shared" si="12"/>
        <v>0</v>
      </c>
      <c r="S691" s="137">
        <v>0</v>
      </c>
      <c r="T691" s="138">
        <f t="shared" si="13"/>
        <v>0</v>
      </c>
      <c r="AR691" s="139" t="s">
        <v>365</v>
      </c>
      <c r="AT691" s="139" t="s">
        <v>379</v>
      </c>
      <c r="AU691" s="139" t="s">
        <v>85</v>
      </c>
      <c r="AY691" s="16" t="s">
        <v>144</v>
      </c>
      <c r="BE691" s="140">
        <f t="shared" si="14"/>
        <v>0</v>
      </c>
      <c r="BF691" s="140">
        <f t="shared" si="15"/>
        <v>0</v>
      </c>
      <c r="BG691" s="140">
        <f t="shared" si="16"/>
        <v>0</v>
      </c>
      <c r="BH691" s="140">
        <f t="shared" si="17"/>
        <v>0</v>
      </c>
      <c r="BI691" s="140">
        <f t="shared" si="18"/>
        <v>0</v>
      </c>
      <c r="BJ691" s="16" t="s">
        <v>83</v>
      </c>
      <c r="BK691" s="140">
        <f t="shared" si="19"/>
        <v>0</v>
      </c>
      <c r="BL691" s="16" t="s">
        <v>255</v>
      </c>
      <c r="BM691" s="139" t="s">
        <v>965</v>
      </c>
    </row>
    <row r="692" spans="2:65" s="1" customFormat="1" ht="21.75" customHeight="1">
      <c r="B692" s="127"/>
      <c r="C692" s="162" t="s">
        <v>966</v>
      </c>
      <c r="D692" s="162" t="s">
        <v>379</v>
      </c>
      <c r="E692" s="163" t="s">
        <v>967</v>
      </c>
      <c r="F692" s="164" t="s">
        <v>968</v>
      </c>
      <c r="G692" s="165" t="s">
        <v>181</v>
      </c>
      <c r="H692" s="166">
        <v>4</v>
      </c>
      <c r="I692" s="167"/>
      <c r="J692" s="168">
        <f t="shared" si="10"/>
        <v>0</v>
      </c>
      <c r="K692" s="164" t="s">
        <v>1</v>
      </c>
      <c r="L692" s="169"/>
      <c r="M692" s="170" t="s">
        <v>1</v>
      </c>
      <c r="N692" s="171" t="s">
        <v>40</v>
      </c>
      <c r="P692" s="137">
        <f t="shared" si="11"/>
        <v>0</v>
      </c>
      <c r="Q692" s="137">
        <v>0</v>
      </c>
      <c r="R692" s="137">
        <f t="shared" si="12"/>
        <v>0</v>
      </c>
      <c r="S692" s="137">
        <v>0</v>
      </c>
      <c r="T692" s="138">
        <f t="shared" si="13"/>
        <v>0</v>
      </c>
      <c r="AR692" s="139" t="s">
        <v>365</v>
      </c>
      <c r="AT692" s="139" t="s">
        <v>379</v>
      </c>
      <c r="AU692" s="139" t="s">
        <v>85</v>
      </c>
      <c r="AY692" s="16" t="s">
        <v>144</v>
      </c>
      <c r="BE692" s="140">
        <f t="shared" si="14"/>
        <v>0</v>
      </c>
      <c r="BF692" s="140">
        <f t="shared" si="15"/>
        <v>0</v>
      </c>
      <c r="BG692" s="140">
        <f t="shared" si="16"/>
        <v>0</v>
      </c>
      <c r="BH692" s="140">
        <f t="shared" si="17"/>
        <v>0</v>
      </c>
      <c r="BI692" s="140">
        <f t="shared" si="18"/>
        <v>0</v>
      </c>
      <c r="BJ692" s="16" t="s">
        <v>83</v>
      </c>
      <c r="BK692" s="140">
        <f t="shared" si="19"/>
        <v>0</v>
      </c>
      <c r="BL692" s="16" t="s">
        <v>255</v>
      </c>
      <c r="BM692" s="139" t="s">
        <v>969</v>
      </c>
    </row>
    <row r="693" spans="2:65" s="1" customFormat="1" ht="16.5" customHeight="1">
      <c r="B693" s="127"/>
      <c r="C693" s="162" t="s">
        <v>970</v>
      </c>
      <c r="D693" s="162" t="s">
        <v>379</v>
      </c>
      <c r="E693" s="163" t="s">
        <v>971</v>
      </c>
      <c r="F693" s="164" t="s">
        <v>972</v>
      </c>
      <c r="G693" s="165" t="s">
        <v>181</v>
      </c>
      <c r="H693" s="166">
        <v>2</v>
      </c>
      <c r="I693" s="167"/>
      <c r="J693" s="168">
        <f t="shared" si="10"/>
        <v>0</v>
      </c>
      <c r="K693" s="164" t="s">
        <v>1</v>
      </c>
      <c r="L693" s="169"/>
      <c r="M693" s="170" t="s">
        <v>1</v>
      </c>
      <c r="N693" s="171" t="s">
        <v>40</v>
      </c>
      <c r="P693" s="137">
        <f t="shared" si="11"/>
        <v>0</v>
      </c>
      <c r="Q693" s="137">
        <v>0</v>
      </c>
      <c r="R693" s="137">
        <f t="shared" si="12"/>
        <v>0</v>
      </c>
      <c r="S693" s="137">
        <v>0</v>
      </c>
      <c r="T693" s="138">
        <f t="shared" si="13"/>
        <v>0</v>
      </c>
      <c r="AR693" s="139" t="s">
        <v>365</v>
      </c>
      <c r="AT693" s="139" t="s">
        <v>379</v>
      </c>
      <c r="AU693" s="139" t="s">
        <v>85</v>
      </c>
      <c r="AY693" s="16" t="s">
        <v>144</v>
      </c>
      <c r="BE693" s="140">
        <f t="shared" si="14"/>
        <v>0</v>
      </c>
      <c r="BF693" s="140">
        <f t="shared" si="15"/>
        <v>0</v>
      </c>
      <c r="BG693" s="140">
        <f t="shared" si="16"/>
        <v>0</v>
      </c>
      <c r="BH693" s="140">
        <f t="shared" si="17"/>
        <v>0</v>
      </c>
      <c r="BI693" s="140">
        <f t="shared" si="18"/>
        <v>0</v>
      </c>
      <c r="BJ693" s="16" t="s">
        <v>83</v>
      </c>
      <c r="BK693" s="140">
        <f t="shared" si="19"/>
        <v>0</v>
      </c>
      <c r="BL693" s="16" t="s">
        <v>255</v>
      </c>
      <c r="BM693" s="139" t="s">
        <v>973</v>
      </c>
    </row>
    <row r="694" spans="2:65" s="1" customFormat="1" ht="16.5" customHeight="1">
      <c r="B694" s="127"/>
      <c r="C694" s="162" t="s">
        <v>974</v>
      </c>
      <c r="D694" s="162" t="s">
        <v>379</v>
      </c>
      <c r="E694" s="163" t="s">
        <v>975</v>
      </c>
      <c r="F694" s="164" t="s">
        <v>976</v>
      </c>
      <c r="G694" s="165" t="s">
        <v>181</v>
      </c>
      <c r="H694" s="166">
        <v>4</v>
      </c>
      <c r="I694" s="167"/>
      <c r="J694" s="168">
        <f t="shared" si="10"/>
        <v>0</v>
      </c>
      <c r="K694" s="164" t="s">
        <v>1</v>
      </c>
      <c r="L694" s="169"/>
      <c r="M694" s="170" t="s">
        <v>1</v>
      </c>
      <c r="N694" s="171" t="s">
        <v>40</v>
      </c>
      <c r="P694" s="137">
        <f t="shared" si="11"/>
        <v>0</v>
      </c>
      <c r="Q694" s="137">
        <v>0</v>
      </c>
      <c r="R694" s="137">
        <f t="shared" si="12"/>
        <v>0</v>
      </c>
      <c r="S694" s="137">
        <v>0</v>
      </c>
      <c r="T694" s="138">
        <f t="shared" si="13"/>
        <v>0</v>
      </c>
      <c r="AR694" s="139" t="s">
        <v>365</v>
      </c>
      <c r="AT694" s="139" t="s">
        <v>379</v>
      </c>
      <c r="AU694" s="139" t="s">
        <v>85</v>
      </c>
      <c r="AY694" s="16" t="s">
        <v>144</v>
      </c>
      <c r="BE694" s="140">
        <f t="shared" si="14"/>
        <v>0</v>
      </c>
      <c r="BF694" s="140">
        <f t="shared" si="15"/>
        <v>0</v>
      </c>
      <c r="BG694" s="140">
        <f t="shared" si="16"/>
        <v>0</v>
      </c>
      <c r="BH694" s="140">
        <f t="shared" si="17"/>
        <v>0</v>
      </c>
      <c r="BI694" s="140">
        <f t="shared" si="18"/>
        <v>0</v>
      </c>
      <c r="BJ694" s="16" t="s">
        <v>83</v>
      </c>
      <c r="BK694" s="140">
        <f t="shared" si="19"/>
        <v>0</v>
      </c>
      <c r="BL694" s="16" t="s">
        <v>255</v>
      </c>
      <c r="BM694" s="139" t="s">
        <v>977</v>
      </c>
    </row>
    <row r="695" spans="2:65" s="1" customFormat="1" ht="24.2" customHeight="1">
      <c r="B695" s="127"/>
      <c r="C695" s="162" t="s">
        <v>978</v>
      </c>
      <c r="D695" s="162" t="s">
        <v>379</v>
      </c>
      <c r="E695" s="163" t="s">
        <v>979</v>
      </c>
      <c r="F695" s="164" t="s">
        <v>980</v>
      </c>
      <c r="G695" s="165" t="s">
        <v>181</v>
      </c>
      <c r="H695" s="166">
        <v>13</v>
      </c>
      <c r="I695" s="167"/>
      <c r="J695" s="168">
        <f t="shared" si="10"/>
        <v>0</v>
      </c>
      <c r="K695" s="164" t="s">
        <v>1</v>
      </c>
      <c r="L695" s="169"/>
      <c r="M695" s="170" t="s">
        <v>1</v>
      </c>
      <c r="N695" s="171" t="s">
        <v>40</v>
      </c>
      <c r="P695" s="137">
        <f t="shared" si="11"/>
        <v>0</v>
      </c>
      <c r="Q695" s="137">
        <v>0</v>
      </c>
      <c r="R695" s="137">
        <f t="shared" si="12"/>
        <v>0</v>
      </c>
      <c r="S695" s="137">
        <v>0</v>
      </c>
      <c r="T695" s="138">
        <f t="shared" si="13"/>
        <v>0</v>
      </c>
      <c r="AR695" s="139" t="s">
        <v>365</v>
      </c>
      <c r="AT695" s="139" t="s">
        <v>379</v>
      </c>
      <c r="AU695" s="139" t="s">
        <v>85</v>
      </c>
      <c r="AY695" s="16" t="s">
        <v>144</v>
      </c>
      <c r="BE695" s="140">
        <f t="shared" si="14"/>
        <v>0</v>
      </c>
      <c r="BF695" s="140">
        <f t="shared" si="15"/>
        <v>0</v>
      </c>
      <c r="BG695" s="140">
        <f t="shared" si="16"/>
        <v>0</v>
      </c>
      <c r="BH695" s="140">
        <f t="shared" si="17"/>
        <v>0</v>
      </c>
      <c r="BI695" s="140">
        <f t="shared" si="18"/>
        <v>0</v>
      </c>
      <c r="BJ695" s="16" t="s">
        <v>83</v>
      </c>
      <c r="BK695" s="140">
        <f t="shared" si="19"/>
        <v>0</v>
      </c>
      <c r="BL695" s="16" t="s">
        <v>255</v>
      </c>
      <c r="BM695" s="139" t="s">
        <v>981</v>
      </c>
    </row>
    <row r="696" spans="2:65" s="1" customFormat="1" ht="16.5" customHeight="1">
      <c r="B696" s="127"/>
      <c r="C696" s="162" t="s">
        <v>982</v>
      </c>
      <c r="D696" s="162" t="s">
        <v>379</v>
      </c>
      <c r="E696" s="163" t="s">
        <v>983</v>
      </c>
      <c r="F696" s="164" t="s">
        <v>984</v>
      </c>
      <c r="G696" s="165" t="s">
        <v>181</v>
      </c>
      <c r="H696" s="166">
        <v>2</v>
      </c>
      <c r="I696" s="167"/>
      <c r="J696" s="168">
        <f t="shared" si="10"/>
        <v>0</v>
      </c>
      <c r="K696" s="164" t="s">
        <v>1</v>
      </c>
      <c r="L696" s="169"/>
      <c r="M696" s="170" t="s">
        <v>1</v>
      </c>
      <c r="N696" s="171" t="s">
        <v>40</v>
      </c>
      <c r="P696" s="137">
        <f t="shared" si="11"/>
        <v>0</v>
      </c>
      <c r="Q696" s="137">
        <v>0</v>
      </c>
      <c r="R696" s="137">
        <f t="shared" si="12"/>
        <v>0</v>
      </c>
      <c r="S696" s="137">
        <v>0</v>
      </c>
      <c r="T696" s="138">
        <f t="shared" si="13"/>
        <v>0</v>
      </c>
      <c r="AR696" s="139" t="s">
        <v>365</v>
      </c>
      <c r="AT696" s="139" t="s">
        <v>379</v>
      </c>
      <c r="AU696" s="139" t="s">
        <v>85</v>
      </c>
      <c r="AY696" s="16" t="s">
        <v>144</v>
      </c>
      <c r="BE696" s="140">
        <f t="shared" si="14"/>
        <v>0</v>
      </c>
      <c r="BF696" s="140">
        <f t="shared" si="15"/>
        <v>0</v>
      </c>
      <c r="BG696" s="140">
        <f t="shared" si="16"/>
        <v>0</v>
      </c>
      <c r="BH696" s="140">
        <f t="shared" si="17"/>
        <v>0</v>
      </c>
      <c r="BI696" s="140">
        <f t="shared" si="18"/>
        <v>0</v>
      </c>
      <c r="BJ696" s="16" t="s">
        <v>83</v>
      </c>
      <c r="BK696" s="140">
        <f t="shared" si="19"/>
        <v>0</v>
      </c>
      <c r="BL696" s="16" t="s">
        <v>255</v>
      </c>
      <c r="BM696" s="139" t="s">
        <v>985</v>
      </c>
    </row>
    <row r="697" spans="2:65" s="1" customFormat="1" ht="16.5" customHeight="1">
      <c r="B697" s="127"/>
      <c r="C697" s="162" t="s">
        <v>986</v>
      </c>
      <c r="D697" s="162" t="s">
        <v>379</v>
      </c>
      <c r="E697" s="163" t="s">
        <v>987</v>
      </c>
      <c r="F697" s="164" t="s">
        <v>988</v>
      </c>
      <c r="G697" s="165" t="s">
        <v>181</v>
      </c>
      <c r="H697" s="166">
        <v>10</v>
      </c>
      <c r="I697" s="167"/>
      <c r="J697" s="168">
        <f t="shared" si="10"/>
        <v>0</v>
      </c>
      <c r="K697" s="164" t="s">
        <v>1</v>
      </c>
      <c r="L697" s="169"/>
      <c r="M697" s="170" t="s">
        <v>1</v>
      </c>
      <c r="N697" s="171" t="s">
        <v>40</v>
      </c>
      <c r="P697" s="137">
        <f t="shared" si="11"/>
        <v>0</v>
      </c>
      <c r="Q697" s="137">
        <v>0</v>
      </c>
      <c r="R697" s="137">
        <f t="shared" si="12"/>
        <v>0</v>
      </c>
      <c r="S697" s="137">
        <v>0</v>
      </c>
      <c r="T697" s="138">
        <f t="shared" si="13"/>
        <v>0</v>
      </c>
      <c r="AR697" s="139" t="s">
        <v>365</v>
      </c>
      <c r="AT697" s="139" t="s">
        <v>379</v>
      </c>
      <c r="AU697" s="139" t="s">
        <v>85</v>
      </c>
      <c r="AY697" s="16" t="s">
        <v>144</v>
      </c>
      <c r="BE697" s="140">
        <f t="shared" si="14"/>
        <v>0</v>
      </c>
      <c r="BF697" s="140">
        <f t="shared" si="15"/>
        <v>0</v>
      </c>
      <c r="BG697" s="140">
        <f t="shared" si="16"/>
        <v>0</v>
      </c>
      <c r="BH697" s="140">
        <f t="shared" si="17"/>
        <v>0</v>
      </c>
      <c r="BI697" s="140">
        <f t="shared" si="18"/>
        <v>0</v>
      </c>
      <c r="BJ697" s="16" t="s">
        <v>83</v>
      </c>
      <c r="BK697" s="140">
        <f t="shared" si="19"/>
        <v>0</v>
      </c>
      <c r="BL697" s="16" t="s">
        <v>255</v>
      </c>
      <c r="BM697" s="139" t="s">
        <v>989</v>
      </c>
    </row>
    <row r="698" spans="2:65" s="1" customFormat="1" ht="16.5" customHeight="1">
      <c r="B698" s="127"/>
      <c r="C698" s="162" t="s">
        <v>990</v>
      </c>
      <c r="D698" s="162" t="s">
        <v>379</v>
      </c>
      <c r="E698" s="163" t="s">
        <v>991</v>
      </c>
      <c r="F698" s="164" t="s">
        <v>992</v>
      </c>
      <c r="G698" s="165" t="s">
        <v>181</v>
      </c>
      <c r="H698" s="166">
        <v>1</v>
      </c>
      <c r="I698" s="167"/>
      <c r="J698" s="168">
        <f t="shared" si="10"/>
        <v>0</v>
      </c>
      <c r="K698" s="164" t="s">
        <v>1</v>
      </c>
      <c r="L698" s="169"/>
      <c r="M698" s="170" t="s">
        <v>1</v>
      </c>
      <c r="N698" s="171" t="s">
        <v>40</v>
      </c>
      <c r="P698" s="137">
        <f t="shared" si="11"/>
        <v>0</v>
      </c>
      <c r="Q698" s="137">
        <v>0</v>
      </c>
      <c r="R698" s="137">
        <f t="shared" si="12"/>
        <v>0</v>
      </c>
      <c r="S698" s="137">
        <v>0</v>
      </c>
      <c r="T698" s="138">
        <f t="shared" si="13"/>
        <v>0</v>
      </c>
      <c r="AR698" s="139" t="s">
        <v>365</v>
      </c>
      <c r="AT698" s="139" t="s">
        <v>379</v>
      </c>
      <c r="AU698" s="139" t="s">
        <v>85</v>
      </c>
      <c r="AY698" s="16" t="s">
        <v>144</v>
      </c>
      <c r="BE698" s="140">
        <f t="shared" si="14"/>
        <v>0</v>
      </c>
      <c r="BF698" s="140">
        <f t="shared" si="15"/>
        <v>0</v>
      </c>
      <c r="BG698" s="140">
        <f t="shared" si="16"/>
        <v>0</v>
      </c>
      <c r="BH698" s="140">
        <f t="shared" si="17"/>
        <v>0</v>
      </c>
      <c r="BI698" s="140">
        <f t="shared" si="18"/>
        <v>0</v>
      </c>
      <c r="BJ698" s="16" t="s">
        <v>83</v>
      </c>
      <c r="BK698" s="140">
        <f t="shared" si="19"/>
        <v>0</v>
      </c>
      <c r="BL698" s="16" t="s">
        <v>255</v>
      </c>
      <c r="BM698" s="139" t="s">
        <v>993</v>
      </c>
    </row>
    <row r="699" spans="2:65" s="1" customFormat="1" ht="16.5" customHeight="1">
      <c r="B699" s="127"/>
      <c r="C699" s="162" t="s">
        <v>994</v>
      </c>
      <c r="D699" s="162" t="s">
        <v>379</v>
      </c>
      <c r="E699" s="163" t="s">
        <v>995</v>
      </c>
      <c r="F699" s="164" t="s">
        <v>996</v>
      </c>
      <c r="G699" s="165" t="s">
        <v>181</v>
      </c>
      <c r="H699" s="166">
        <v>4</v>
      </c>
      <c r="I699" s="167"/>
      <c r="J699" s="168">
        <f t="shared" si="10"/>
        <v>0</v>
      </c>
      <c r="K699" s="164" t="s">
        <v>1</v>
      </c>
      <c r="L699" s="169"/>
      <c r="M699" s="170" t="s">
        <v>1</v>
      </c>
      <c r="N699" s="171" t="s">
        <v>40</v>
      </c>
      <c r="P699" s="137">
        <f t="shared" si="11"/>
        <v>0</v>
      </c>
      <c r="Q699" s="137">
        <v>0</v>
      </c>
      <c r="R699" s="137">
        <f t="shared" si="12"/>
        <v>0</v>
      </c>
      <c r="S699" s="137">
        <v>0</v>
      </c>
      <c r="T699" s="138">
        <f t="shared" si="13"/>
        <v>0</v>
      </c>
      <c r="AR699" s="139" t="s">
        <v>365</v>
      </c>
      <c r="AT699" s="139" t="s">
        <v>379</v>
      </c>
      <c r="AU699" s="139" t="s">
        <v>85</v>
      </c>
      <c r="AY699" s="16" t="s">
        <v>144</v>
      </c>
      <c r="BE699" s="140">
        <f t="shared" si="14"/>
        <v>0</v>
      </c>
      <c r="BF699" s="140">
        <f t="shared" si="15"/>
        <v>0</v>
      </c>
      <c r="BG699" s="140">
        <f t="shared" si="16"/>
        <v>0</v>
      </c>
      <c r="BH699" s="140">
        <f t="shared" si="17"/>
        <v>0</v>
      </c>
      <c r="BI699" s="140">
        <f t="shared" si="18"/>
        <v>0</v>
      </c>
      <c r="BJ699" s="16" t="s">
        <v>83</v>
      </c>
      <c r="BK699" s="140">
        <f t="shared" si="19"/>
        <v>0</v>
      </c>
      <c r="BL699" s="16" t="s">
        <v>255</v>
      </c>
      <c r="BM699" s="139" t="s">
        <v>997</v>
      </c>
    </row>
    <row r="700" spans="2:65" s="1" customFormat="1" ht="16.5" customHeight="1">
      <c r="B700" s="127"/>
      <c r="C700" s="162" t="s">
        <v>998</v>
      </c>
      <c r="D700" s="162" t="s">
        <v>379</v>
      </c>
      <c r="E700" s="163" t="s">
        <v>999</v>
      </c>
      <c r="F700" s="164" t="s">
        <v>1000</v>
      </c>
      <c r="G700" s="165" t="s">
        <v>181</v>
      </c>
      <c r="H700" s="166">
        <v>38</v>
      </c>
      <c r="I700" s="167"/>
      <c r="J700" s="168">
        <f t="shared" si="10"/>
        <v>0</v>
      </c>
      <c r="K700" s="164" t="s">
        <v>1</v>
      </c>
      <c r="L700" s="169"/>
      <c r="M700" s="170" t="s">
        <v>1</v>
      </c>
      <c r="N700" s="171" t="s">
        <v>40</v>
      </c>
      <c r="P700" s="137">
        <f t="shared" si="11"/>
        <v>0</v>
      </c>
      <c r="Q700" s="137">
        <v>0</v>
      </c>
      <c r="R700" s="137">
        <f t="shared" si="12"/>
        <v>0</v>
      </c>
      <c r="S700" s="137">
        <v>0</v>
      </c>
      <c r="T700" s="138">
        <f t="shared" si="13"/>
        <v>0</v>
      </c>
      <c r="AR700" s="139" t="s">
        <v>365</v>
      </c>
      <c r="AT700" s="139" t="s">
        <v>379</v>
      </c>
      <c r="AU700" s="139" t="s">
        <v>85</v>
      </c>
      <c r="AY700" s="16" t="s">
        <v>144</v>
      </c>
      <c r="BE700" s="140">
        <f t="shared" si="14"/>
        <v>0</v>
      </c>
      <c r="BF700" s="140">
        <f t="shared" si="15"/>
        <v>0</v>
      </c>
      <c r="BG700" s="140">
        <f t="shared" si="16"/>
        <v>0</v>
      </c>
      <c r="BH700" s="140">
        <f t="shared" si="17"/>
        <v>0</v>
      </c>
      <c r="BI700" s="140">
        <f t="shared" si="18"/>
        <v>0</v>
      </c>
      <c r="BJ700" s="16" t="s">
        <v>83</v>
      </c>
      <c r="BK700" s="140">
        <f t="shared" si="19"/>
        <v>0</v>
      </c>
      <c r="BL700" s="16" t="s">
        <v>255</v>
      </c>
      <c r="BM700" s="139" t="s">
        <v>1001</v>
      </c>
    </row>
    <row r="701" spans="2:65" s="1" customFormat="1" ht="21.75" customHeight="1">
      <c r="B701" s="127"/>
      <c r="C701" s="162" t="s">
        <v>1002</v>
      </c>
      <c r="D701" s="162" t="s">
        <v>379</v>
      </c>
      <c r="E701" s="163" t="s">
        <v>1003</v>
      </c>
      <c r="F701" s="164" t="s">
        <v>1004</v>
      </c>
      <c r="G701" s="165" t="s">
        <v>181</v>
      </c>
      <c r="H701" s="166">
        <v>20</v>
      </c>
      <c r="I701" s="167"/>
      <c r="J701" s="168">
        <f t="shared" si="10"/>
        <v>0</v>
      </c>
      <c r="K701" s="164" t="s">
        <v>1</v>
      </c>
      <c r="L701" s="169"/>
      <c r="M701" s="170" t="s">
        <v>1</v>
      </c>
      <c r="N701" s="171" t="s">
        <v>40</v>
      </c>
      <c r="P701" s="137">
        <f t="shared" si="11"/>
        <v>0</v>
      </c>
      <c r="Q701" s="137">
        <v>0</v>
      </c>
      <c r="R701" s="137">
        <f t="shared" si="12"/>
        <v>0</v>
      </c>
      <c r="S701" s="137">
        <v>0</v>
      </c>
      <c r="T701" s="138">
        <f t="shared" si="13"/>
        <v>0</v>
      </c>
      <c r="AR701" s="139" t="s">
        <v>365</v>
      </c>
      <c r="AT701" s="139" t="s">
        <v>379</v>
      </c>
      <c r="AU701" s="139" t="s">
        <v>85</v>
      </c>
      <c r="AY701" s="16" t="s">
        <v>144</v>
      </c>
      <c r="BE701" s="140">
        <f t="shared" si="14"/>
        <v>0</v>
      </c>
      <c r="BF701" s="140">
        <f t="shared" si="15"/>
        <v>0</v>
      </c>
      <c r="BG701" s="140">
        <f t="shared" si="16"/>
        <v>0</v>
      </c>
      <c r="BH701" s="140">
        <f t="shared" si="17"/>
        <v>0</v>
      </c>
      <c r="BI701" s="140">
        <f t="shared" si="18"/>
        <v>0</v>
      </c>
      <c r="BJ701" s="16" t="s">
        <v>83</v>
      </c>
      <c r="BK701" s="140">
        <f t="shared" si="19"/>
        <v>0</v>
      </c>
      <c r="BL701" s="16" t="s">
        <v>255</v>
      </c>
      <c r="BM701" s="139" t="s">
        <v>1005</v>
      </c>
    </row>
    <row r="702" spans="2:65" s="1" customFormat="1" ht="24.2" customHeight="1">
      <c r="B702" s="127"/>
      <c r="C702" s="162" t="s">
        <v>1006</v>
      </c>
      <c r="D702" s="162" t="s">
        <v>379</v>
      </c>
      <c r="E702" s="163" t="s">
        <v>1007</v>
      </c>
      <c r="F702" s="164" t="s">
        <v>1008</v>
      </c>
      <c r="G702" s="165" t="s">
        <v>181</v>
      </c>
      <c r="H702" s="166">
        <v>2</v>
      </c>
      <c r="I702" s="167"/>
      <c r="J702" s="168">
        <f t="shared" si="10"/>
        <v>0</v>
      </c>
      <c r="K702" s="164" t="s">
        <v>1</v>
      </c>
      <c r="L702" s="169"/>
      <c r="M702" s="170" t="s">
        <v>1</v>
      </c>
      <c r="N702" s="171" t="s">
        <v>40</v>
      </c>
      <c r="P702" s="137">
        <f t="shared" si="11"/>
        <v>0</v>
      </c>
      <c r="Q702" s="137">
        <v>0</v>
      </c>
      <c r="R702" s="137">
        <f t="shared" si="12"/>
        <v>0</v>
      </c>
      <c r="S702" s="137">
        <v>0</v>
      </c>
      <c r="T702" s="138">
        <f t="shared" si="13"/>
        <v>0</v>
      </c>
      <c r="AR702" s="139" t="s">
        <v>365</v>
      </c>
      <c r="AT702" s="139" t="s">
        <v>379</v>
      </c>
      <c r="AU702" s="139" t="s">
        <v>85</v>
      </c>
      <c r="AY702" s="16" t="s">
        <v>144</v>
      </c>
      <c r="BE702" s="140">
        <f t="shared" si="14"/>
        <v>0</v>
      </c>
      <c r="BF702" s="140">
        <f t="shared" si="15"/>
        <v>0</v>
      </c>
      <c r="BG702" s="140">
        <f t="shared" si="16"/>
        <v>0</v>
      </c>
      <c r="BH702" s="140">
        <f t="shared" si="17"/>
        <v>0</v>
      </c>
      <c r="BI702" s="140">
        <f t="shared" si="18"/>
        <v>0</v>
      </c>
      <c r="BJ702" s="16" t="s">
        <v>83</v>
      </c>
      <c r="BK702" s="140">
        <f t="shared" si="19"/>
        <v>0</v>
      </c>
      <c r="BL702" s="16" t="s">
        <v>255</v>
      </c>
      <c r="BM702" s="139" t="s">
        <v>1009</v>
      </c>
    </row>
    <row r="703" spans="2:65" s="1" customFormat="1" ht="16.5" customHeight="1">
      <c r="B703" s="127"/>
      <c r="C703" s="162" t="s">
        <v>1010</v>
      </c>
      <c r="D703" s="162" t="s">
        <v>379</v>
      </c>
      <c r="E703" s="163" t="s">
        <v>1011</v>
      </c>
      <c r="F703" s="164" t="s">
        <v>1012</v>
      </c>
      <c r="G703" s="165" t="s">
        <v>181</v>
      </c>
      <c r="H703" s="166">
        <v>1</v>
      </c>
      <c r="I703" s="167"/>
      <c r="J703" s="168">
        <f t="shared" si="10"/>
        <v>0</v>
      </c>
      <c r="K703" s="164" t="s">
        <v>1</v>
      </c>
      <c r="L703" s="169"/>
      <c r="M703" s="170" t="s">
        <v>1</v>
      </c>
      <c r="N703" s="171" t="s">
        <v>40</v>
      </c>
      <c r="P703" s="137">
        <f t="shared" si="11"/>
        <v>0</v>
      </c>
      <c r="Q703" s="137">
        <v>0</v>
      </c>
      <c r="R703" s="137">
        <f t="shared" si="12"/>
        <v>0</v>
      </c>
      <c r="S703" s="137">
        <v>0</v>
      </c>
      <c r="T703" s="138">
        <f t="shared" si="13"/>
        <v>0</v>
      </c>
      <c r="AR703" s="139" t="s">
        <v>365</v>
      </c>
      <c r="AT703" s="139" t="s">
        <v>379</v>
      </c>
      <c r="AU703" s="139" t="s">
        <v>85</v>
      </c>
      <c r="AY703" s="16" t="s">
        <v>144</v>
      </c>
      <c r="BE703" s="140">
        <f t="shared" si="14"/>
        <v>0</v>
      </c>
      <c r="BF703" s="140">
        <f t="shared" si="15"/>
        <v>0</v>
      </c>
      <c r="BG703" s="140">
        <f t="shared" si="16"/>
        <v>0</v>
      </c>
      <c r="BH703" s="140">
        <f t="shared" si="17"/>
        <v>0</v>
      </c>
      <c r="BI703" s="140">
        <f t="shared" si="18"/>
        <v>0</v>
      </c>
      <c r="BJ703" s="16" t="s">
        <v>83</v>
      </c>
      <c r="BK703" s="140">
        <f t="shared" si="19"/>
        <v>0</v>
      </c>
      <c r="BL703" s="16" t="s">
        <v>255</v>
      </c>
      <c r="BM703" s="139" t="s">
        <v>1013</v>
      </c>
    </row>
    <row r="704" spans="2:65" s="1" customFormat="1" ht="16.5" customHeight="1">
      <c r="B704" s="127"/>
      <c r="C704" s="162" t="s">
        <v>1014</v>
      </c>
      <c r="D704" s="162" t="s">
        <v>379</v>
      </c>
      <c r="E704" s="163" t="s">
        <v>1015</v>
      </c>
      <c r="F704" s="164" t="s">
        <v>1016</v>
      </c>
      <c r="G704" s="165" t="s">
        <v>181</v>
      </c>
      <c r="H704" s="166">
        <v>6</v>
      </c>
      <c r="I704" s="167"/>
      <c r="J704" s="168">
        <f t="shared" si="10"/>
        <v>0</v>
      </c>
      <c r="K704" s="164" t="s">
        <v>1</v>
      </c>
      <c r="L704" s="169"/>
      <c r="M704" s="170" t="s">
        <v>1</v>
      </c>
      <c r="N704" s="171" t="s">
        <v>40</v>
      </c>
      <c r="P704" s="137">
        <f t="shared" si="11"/>
        <v>0</v>
      </c>
      <c r="Q704" s="137">
        <v>0</v>
      </c>
      <c r="R704" s="137">
        <f t="shared" si="12"/>
        <v>0</v>
      </c>
      <c r="S704" s="137">
        <v>0</v>
      </c>
      <c r="T704" s="138">
        <f t="shared" si="13"/>
        <v>0</v>
      </c>
      <c r="AR704" s="139" t="s">
        <v>365</v>
      </c>
      <c r="AT704" s="139" t="s">
        <v>379</v>
      </c>
      <c r="AU704" s="139" t="s">
        <v>85</v>
      </c>
      <c r="AY704" s="16" t="s">
        <v>144</v>
      </c>
      <c r="BE704" s="140">
        <f t="shared" si="14"/>
        <v>0</v>
      </c>
      <c r="BF704" s="140">
        <f t="shared" si="15"/>
        <v>0</v>
      </c>
      <c r="BG704" s="140">
        <f t="shared" si="16"/>
        <v>0</v>
      </c>
      <c r="BH704" s="140">
        <f t="shared" si="17"/>
        <v>0</v>
      </c>
      <c r="BI704" s="140">
        <f t="shared" si="18"/>
        <v>0</v>
      </c>
      <c r="BJ704" s="16" t="s">
        <v>83</v>
      </c>
      <c r="BK704" s="140">
        <f t="shared" si="19"/>
        <v>0</v>
      </c>
      <c r="BL704" s="16" t="s">
        <v>255</v>
      </c>
      <c r="BM704" s="139" t="s">
        <v>1017</v>
      </c>
    </row>
    <row r="705" spans="2:65" s="1" customFormat="1" ht="16.5" customHeight="1">
      <c r="B705" s="127"/>
      <c r="C705" s="162" t="s">
        <v>1018</v>
      </c>
      <c r="D705" s="162" t="s">
        <v>379</v>
      </c>
      <c r="E705" s="163" t="s">
        <v>1019</v>
      </c>
      <c r="F705" s="164" t="s">
        <v>1020</v>
      </c>
      <c r="G705" s="165" t="s">
        <v>181</v>
      </c>
      <c r="H705" s="166">
        <v>6</v>
      </c>
      <c r="I705" s="167"/>
      <c r="J705" s="168">
        <f t="shared" si="10"/>
        <v>0</v>
      </c>
      <c r="K705" s="164" t="s">
        <v>1</v>
      </c>
      <c r="L705" s="169"/>
      <c r="M705" s="170" t="s">
        <v>1</v>
      </c>
      <c r="N705" s="171" t="s">
        <v>40</v>
      </c>
      <c r="P705" s="137">
        <f t="shared" si="11"/>
        <v>0</v>
      </c>
      <c r="Q705" s="137">
        <v>0</v>
      </c>
      <c r="R705" s="137">
        <f t="shared" si="12"/>
        <v>0</v>
      </c>
      <c r="S705" s="137">
        <v>0</v>
      </c>
      <c r="T705" s="138">
        <f t="shared" si="13"/>
        <v>0</v>
      </c>
      <c r="AR705" s="139" t="s">
        <v>365</v>
      </c>
      <c r="AT705" s="139" t="s">
        <v>379</v>
      </c>
      <c r="AU705" s="139" t="s">
        <v>85</v>
      </c>
      <c r="AY705" s="16" t="s">
        <v>144</v>
      </c>
      <c r="BE705" s="140">
        <f t="shared" si="14"/>
        <v>0</v>
      </c>
      <c r="BF705" s="140">
        <f t="shared" si="15"/>
        <v>0</v>
      </c>
      <c r="BG705" s="140">
        <f t="shared" si="16"/>
        <v>0</v>
      </c>
      <c r="BH705" s="140">
        <f t="shared" si="17"/>
        <v>0</v>
      </c>
      <c r="BI705" s="140">
        <f t="shared" si="18"/>
        <v>0</v>
      </c>
      <c r="BJ705" s="16" t="s">
        <v>83</v>
      </c>
      <c r="BK705" s="140">
        <f t="shared" si="19"/>
        <v>0</v>
      </c>
      <c r="BL705" s="16" t="s">
        <v>255</v>
      </c>
      <c r="BM705" s="139" t="s">
        <v>1021</v>
      </c>
    </row>
    <row r="706" spans="2:65" s="1" customFormat="1" ht="16.5" customHeight="1">
      <c r="B706" s="127"/>
      <c r="C706" s="162" t="s">
        <v>1022</v>
      </c>
      <c r="D706" s="162" t="s">
        <v>379</v>
      </c>
      <c r="E706" s="163" t="s">
        <v>1023</v>
      </c>
      <c r="F706" s="164" t="s">
        <v>1024</v>
      </c>
      <c r="G706" s="165" t="s">
        <v>181</v>
      </c>
      <c r="H706" s="166">
        <v>1</v>
      </c>
      <c r="I706" s="167"/>
      <c r="J706" s="168">
        <f t="shared" si="10"/>
        <v>0</v>
      </c>
      <c r="K706" s="164" t="s">
        <v>1</v>
      </c>
      <c r="L706" s="169"/>
      <c r="M706" s="170" t="s">
        <v>1</v>
      </c>
      <c r="N706" s="171" t="s">
        <v>40</v>
      </c>
      <c r="P706" s="137">
        <f t="shared" si="11"/>
        <v>0</v>
      </c>
      <c r="Q706" s="137">
        <v>0</v>
      </c>
      <c r="R706" s="137">
        <f t="shared" si="12"/>
        <v>0</v>
      </c>
      <c r="S706" s="137">
        <v>0</v>
      </c>
      <c r="T706" s="138">
        <f t="shared" si="13"/>
        <v>0</v>
      </c>
      <c r="AR706" s="139" t="s">
        <v>365</v>
      </c>
      <c r="AT706" s="139" t="s">
        <v>379</v>
      </c>
      <c r="AU706" s="139" t="s">
        <v>85</v>
      </c>
      <c r="AY706" s="16" t="s">
        <v>144</v>
      </c>
      <c r="BE706" s="140">
        <f t="shared" si="14"/>
        <v>0</v>
      </c>
      <c r="BF706" s="140">
        <f t="shared" si="15"/>
        <v>0</v>
      </c>
      <c r="BG706" s="140">
        <f t="shared" si="16"/>
        <v>0</v>
      </c>
      <c r="BH706" s="140">
        <f t="shared" si="17"/>
        <v>0</v>
      </c>
      <c r="BI706" s="140">
        <f t="shared" si="18"/>
        <v>0</v>
      </c>
      <c r="BJ706" s="16" t="s">
        <v>83</v>
      </c>
      <c r="BK706" s="140">
        <f t="shared" si="19"/>
        <v>0</v>
      </c>
      <c r="BL706" s="16" t="s">
        <v>255</v>
      </c>
      <c r="BM706" s="139" t="s">
        <v>1025</v>
      </c>
    </row>
    <row r="707" spans="2:65" s="1" customFormat="1" ht="16.5" customHeight="1">
      <c r="B707" s="127"/>
      <c r="C707" s="162" t="s">
        <v>1026</v>
      </c>
      <c r="D707" s="162" t="s">
        <v>379</v>
      </c>
      <c r="E707" s="163" t="s">
        <v>1027</v>
      </c>
      <c r="F707" s="164" t="s">
        <v>1028</v>
      </c>
      <c r="G707" s="165" t="s">
        <v>181</v>
      </c>
      <c r="H707" s="166">
        <v>12</v>
      </c>
      <c r="I707" s="167"/>
      <c r="J707" s="168">
        <f t="shared" si="10"/>
        <v>0</v>
      </c>
      <c r="K707" s="164" t="s">
        <v>1</v>
      </c>
      <c r="L707" s="169"/>
      <c r="M707" s="170" t="s">
        <v>1</v>
      </c>
      <c r="N707" s="171" t="s">
        <v>40</v>
      </c>
      <c r="P707" s="137">
        <f t="shared" si="11"/>
        <v>0</v>
      </c>
      <c r="Q707" s="137">
        <v>0</v>
      </c>
      <c r="R707" s="137">
        <f t="shared" si="12"/>
        <v>0</v>
      </c>
      <c r="S707" s="137">
        <v>0</v>
      </c>
      <c r="T707" s="138">
        <f t="shared" si="13"/>
        <v>0</v>
      </c>
      <c r="AR707" s="139" t="s">
        <v>365</v>
      </c>
      <c r="AT707" s="139" t="s">
        <v>379</v>
      </c>
      <c r="AU707" s="139" t="s">
        <v>85</v>
      </c>
      <c r="AY707" s="16" t="s">
        <v>144</v>
      </c>
      <c r="BE707" s="140">
        <f t="shared" si="14"/>
        <v>0</v>
      </c>
      <c r="BF707" s="140">
        <f t="shared" si="15"/>
        <v>0</v>
      </c>
      <c r="BG707" s="140">
        <f t="shared" si="16"/>
        <v>0</v>
      </c>
      <c r="BH707" s="140">
        <f t="shared" si="17"/>
        <v>0</v>
      </c>
      <c r="BI707" s="140">
        <f t="shared" si="18"/>
        <v>0</v>
      </c>
      <c r="BJ707" s="16" t="s">
        <v>83</v>
      </c>
      <c r="BK707" s="140">
        <f t="shared" si="19"/>
        <v>0</v>
      </c>
      <c r="BL707" s="16" t="s">
        <v>255</v>
      </c>
      <c r="BM707" s="139" t="s">
        <v>1029</v>
      </c>
    </row>
    <row r="708" spans="2:65" s="1" customFormat="1" ht="16.5" customHeight="1">
      <c r="B708" s="127"/>
      <c r="C708" s="162" t="s">
        <v>1030</v>
      </c>
      <c r="D708" s="162" t="s">
        <v>379</v>
      </c>
      <c r="E708" s="163" t="s">
        <v>1031</v>
      </c>
      <c r="F708" s="164" t="s">
        <v>1032</v>
      </c>
      <c r="G708" s="165" t="s">
        <v>181</v>
      </c>
      <c r="H708" s="166">
        <v>2</v>
      </c>
      <c r="I708" s="167"/>
      <c r="J708" s="168">
        <f t="shared" si="10"/>
        <v>0</v>
      </c>
      <c r="K708" s="164" t="s">
        <v>1</v>
      </c>
      <c r="L708" s="169"/>
      <c r="M708" s="170" t="s">
        <v>1</v>
      </c>
      <c r="N708" s="171" t="s">
        <v>40</v>
      </c>
      <c r="P708" s="137">
        <f t="shared" si="11"/>
        <v>0</v>
      </c>
      <c r="Q708" s="137">
        <v>0</v>
      </c>
      <c r="R708" s="137">
        <f t="shared" si="12"/>
        <v>0</v>
      </c>
      <c r="S708" s="137">
        <v>0</v>
      </c>
      <c r="T708" s="138">
        <f t="shared" si="13"/>
        <v>0</v>
      </c>
      <c r="AR708" s="139" t="s">
        <v>365</v>
      </c>
      <c r="AT708" s="139" t="s">
        <v>379</v>
      </c>
      <c r="AU708" s="139" t="s">
        <v>85</v>
      </c>
      <c r="AY708" s="16" t="s">
        <v>144</v>
      </c>
      <c r="BE708" s="140">
        <f t="shared" si="14"/>
        <v>0</v>
      </c>
      <c r="BF708" s="140">
        <f t="shared" si="15"/>
        <v>0</v>
      </c>
      <c r="BG708" s="140">
        <f t="shared" si="16"/>
        <v>0</v>
      </c>
      <c r="BH708" s="140">
        <f t="shared" si="17"/>
        <v>0</v>
      </c>
      <c r="BI708" s="140">
        <f t="shared" si="18"/>
        <v>0</v>
      </c>
      <c r="BJ708" s="16" t="s">
        <v>83</v>
      </c>
      <c r="BK708" s="140">
        <f t="shared" si="19"/>
        <v>0</v>
      </c>
      <c r="BL708" s="16" t="s">
        <v>255</v>
      </c>
      <c r="BM708" s="139" t="s">
        <v>1033</v>
      </c>
    </row>
    <row r="709" spans="2:65" s="1" customFormat="1" ht="24.2" customHeight="1">
      <c r="B709" s="127"/>
      <c r="C709" s="162" t="s">
        <v>1034</v>
      </c>
      <c r="D709" s="162" t="s">
        <v>379</v>
      </c>
      <c r="E709" s="163" t="s">
        <v>1035</v>
      </c>
      <c r="F709" s="164" t="s">
        <v>1036</v>
      </c>
      <c r="G709" s="165" t="s">
        <v>181</v>
      </c>
      <c r="H709" s="166">
        <v>2</v>
      </c>
      <c r="I709" s="167"/>
      <c r="J709" s="168">
        <f t="shared" si="10"/>
        <v>0</v>
      </c>
      <c r="K709" s="164" t="s">
        <v>1</v>
      </c>
      <c r="L709" s="169"/>
      <c r="M709" s="170" t="s">
        <v>1</v>
      </c>
      <c r="N709" s="171" t="s">
        <v>40</v>
      </c>
      <c r="P709" s="137">
        <f t="shared" si="11"/>
        <v>0</v>
      </c>
      <c r="Q709" s="137">
        <v>0</v>
      </c>
      <c r="R709" s="137">
        <f t="shared" si="12"/>
        <v>0</v>
      </c>
      <c r="S709" s="137">
        <v>0</v>
      </c>
      <c r="T709" s="138">
        <f t="shared" si="13"/>
        <v>0</v>
      </c>
      <c r="AR709" s="139" t="s">
        <v>365</v>
      </c>
      <c r="AT709" s="139" t="s">
        <v>379</v>
      </c>
      <c r="AU709" s="139" t="s">
        <v>85</v>
      </c>
      <c r="AY709" s="16" t="s">
        <v>144</v>
      </c>
      <c r="BE709" s="140">
        <f t="shared" si="14"/>
        <v>0</v>
      </c>
      <c r="BF709" s="140">
        <f t="shared" si="15"/>
        <v>0</v>
      </c>
      <c r="BG709" s="140">
        <f t="shared" si="16"/>
        <v>0</v>
      </c>
      <c r="BH709" s="140">
        <f t="shared" si="17"/>
        <v>0</v>
      </c>
      <c r="BI709" s="140">
        <f t="shared" si="18"/>
        <v>0</v>
      </c>
      <c r="BJ709" s="16" t="s">
        <v>83</v>
      </c>
      <c r="BK709" s="140">
        <f t="shared" si="19"/>
        <v>0</v>
      </c>
      <c r="BL709" s="16" t="s">
        <v>255</v>
      </c>
      <c r="BM709" s="139" t="s">
        <v>1037</v>
      </c>
    </row>
    <row r="710" spans="2:65" s="1" customFormat="1" ht="24.2" customHeight="1">
      <c r="B710" s="127"/>
      <c r="C710" s="162" t="s">
        <v>1038</v>
      </c>
      <c r="D710" s="162" t="s">
        <v>379</v>
      </c>
      <c r="E710" s="163" t="s">
        <v>1039</v>
      </c>
      <c r="F710" s="164" t="s">
        <v>1040</v>
      </c>
      <c r="G710" s="165" t="s">
        <v>181</v>
      </c>
      <c r="H710" s="166">
        <v>3</v>
      </c>
      <c r="I710" s="167"/>
      <c r="J710" s="168">
        <f t="shared" si="10"/>
        <v>0</v>
      </c>
      <c r="K710" s="164" t="s">
        <v>1</v>
      </c>
      <c r="L710" s="169"/>
      <c r="M710" s="170" t="s">
        <v>1</v>
      </c>
      <c r="N710" s="171" t="s">
        <v>40</v>
      </c>
      <c r="P710" s="137">
        <f t="shared" si="11"/>
        <v>0</v>
      </c>
      <c r="Q710" s="137">
        <v>0</v>
      </c>
      <c r="R710" s="137">
        <f t="shared" si="12"/>
        <v>0</v>
      </c>
      <c r="S710" s="137">
        <v>0</v>
      </c>
      <c r="T710" s="138">
        <f t="shared" si="13"/>
        <v>0</v>
      </c>
      <c r="AR710" s="139" t="s">
        <v>365</v>
      </c>
      <c r="AT710" s="139" t="s">
        <v>379</v>
      </c>
      <c r="AU710" s="139" t="s">
        <v>85</v>
      </c>
      <c r="AY710" s="16" t="s">
        <v>144</v>
      </c>
      <c r="BE710" s="140">
        <f t="shared" si="14"/>
        <v>0</v>
      </c>
      <c r="BF710" s="140">
        <f t="shared" si="15"/>
        <v>0</v>
      </c>
      <c r="BG710" s="140">
        <f t="shared" si="16"/>
        <v>0</v>
      </c>
      <c r="BH710" s="140">
        <f t="shared" si="17"/>
        <v>0</v>
      </c>
      <c r="BI710" s="140">
        <f t="shared" si="18"/>
        <v>0</v>
      </c>
      <c r="BJ710" s="16" t="s">
        <v>83</v>
      </c>
      <c r="BK710" s="140">
        <f t="shared" si="19"/>
        <v>0</v>
      </c>
      <c r="BL710" s="16" t="s">
        <v>255</v>
      </c>
      <c r="BM710" s="139" t="s">
        <v>1041</v>
      </c>
    </row>
    <row r="711" spans="2:65" s="1" customFormat="1" ht="33" customHeight="1">
      <c r="B711" s="127"/>
      <c r="C711" s="162" t="s">
        <v>1042</v>
      </c>
      <c r="D711" s="162" t="s">
        <v>379</v>
      </c>
      <c r="E711" s="163" t="s">
        <v>1043</v>
      </c>
      <c r="F711" s="164" t="s">
        <v>1044</v>
      </c>
      <c r="G711" s="165" t="s">
        <v>181</v>
      </c>
      <c r="H711" s="166">
        <v>2</v>
      </c>
      <c r="I711" s="167"/>
      <c r="J711" s="168">
        <f t="shared" si="10"/>
        <v>0</v>
      </c>
      <c r="K711" s="164" t="s">
        <v>1</v>
      </c>
      <c r="L711" s="169"/>
      <c r="M711" s="170" t="s">
        <v>1</v>
      </c>
      <c r="N711" s="171" t="s">
        <v>40</v>
      </c>
      <c r="P711" s="137">
        <f t="shared" si="11"/>
        <v>0</v>
      </c>
      <c r="Q711" s="137">
        <v>0</v>
      </c>
      <c r="R711" s="137">
        <f t="shared" si="12"/>
        <v>0</v>
      </c>
      <c r="S711" s="137">
        <v>0</v>
      </c>
      <c r="T711" s="138">
        <f t="shared" si="13"/>
        <v>0</v>
      </c>
      <c r="AR711" s="139" t="s">
        <v>365</v>
      </c>
      <c r="AT711" s="139" t="s">
        <v>379</v>
      </c>
      <c r="AU711" s="139" t="s">
        <v>85</v>
      </c>
      <c r="AY711" s="16" t="s">
        <v>144</v>
      </c>
      <c r="BE711" s="140">
        <f t="shared" si="14"/>
        <v>0</v>
      </c>
      <c r="BF711" s="140">
        <f t="shared" si="15"/>
        <v>0</v>
      </c>
      <c r="BG711" s="140">
        <f t="shared" si="16"/>
        <v>0</v>
      </c>
      <c r="BH711" s="140">
        <f t="shared" si="17"/>
        <v>0</v>
      </c>
      <c r="BI711" s="140">
        <f t="shared" si="18"/>
        <v>0</v>
      </c>
      <c r="BJ711" s="16" t="s">
        <v>83</v>
      </c>
      <c r="BK711" s="140">
        <f t="shared" si="19"/>
        <v>0</v>
      </c>
      <c r="BL711" s="16" t="s">
        <v>255</v>
      </c>
      <c r="BM711" s="139" t="s">
        <v>1045</v>
      </c>
    </row>
    <row r="712" spans="2:65" s="1" customFormat="1" ht="16.5" customHeight="1">
      <c r="B712" s="127"/>
      <c r="C712" s="162" t="s">
        <v>1046</v>
      </c>
      <c r="D712" s="162" t="s">
        <v>379</v>
      </c>
      <c r="E712" s="163" t="s">
        <v>1047</v>
      </c>
      <c r="F712" s="164" t="s">
        <v>1048</v>
      </c>
      <c r="G712" s="165" t="s">
        <v>181</v>
      </c>
      <c r="H712" s="166">
        <v>2</v>
      </c>
      <c r="I712" s="167"/>
      <c r="J712" s="168">
        <f t="shared" si="10"/>
        <v>0</v>
      </c>
      <c r="K712" s="164" t="s">
        <v>1</v>
      </c>
      <c r="L712" s="169"/>
      <c r="M712" s="170" t="s">
        <v>1</v>
      </c>
      <c r="N712" s="171" t="s">
        <v>40</v>
      </c>
      <c r="P712" s="137">
        <f t="shared" si="11"/>
        <v>0</v>
      </c>
      <c r="Q712" s="137">
        <v>0</v>
      </c>
      <c r="R712" s="137">
        <f t="shared" si="12"/>
        <v>0</v>
      </c>
      <c r="S712" s="137">
        <v>0</v>
      </c>
      <c r="T712" s="138">
        <f t="shared" si="13"/>
        <v>0</v>
      </c>
      <c r="AR712" s="139" t="s">
        <v>365</v>
      </c>
      <c r="AT712" s="139" t="s">
        <v>379</v>
      </c>
      <c r="AU712" s="139" t="s">
        <v>85</v>
      </c>
      <c r="AY712" s="16" t="s">
        <v>144</v>
      </c>
      <c r="BE712" s="140">
        <f t="shared" si="14"/>
        <v>0</v>
      </c>
      <c r="BF712" s="140">
        <f t="shared" si="15"/>
        <v>0</v>
      </c>
      <c r="BG712" s="140">
        <f t="shared" si="16"/>
        <v>0</v>
      </c>
      <c r="BH712" s="140">
        <f t="shared" si="17"/>
        <v>0</v>
      </c>
      <c r="BI712" s="140">
        <f t="shared" si="18"/>
        <v>0</v>
      </c>
      <c r="BJ712" s="16" t="s">
        <v>83</v>
      </c>
      <c r="BK712" s="140">
        <f t="shared" si="19"/>
        <v>0</v>
      </c>
      <c r="BL712" s="16" t="s">
        <v>255</v>
      </c>
      <c r="BM712" s="139" t="s">
        <v>1049</v>
      </c>
    </row>
    <row r="713" spans="2:65" s="1" customFormat="1" ht="21.75" customHeight="1">
      <c r="B713" s="127"/>
      <c r="C713" s="162" t="s">
        <v>1050</v>
      </c>
      <c r="D713" s="162" t="s">
        <v>379</v>
      </c>
      <c r="E713" s="163" t="s">
        <v>1051</v>
      </c>
      <c r="F713" s="164" t="s">
        <v>1052</v>
      </c>
      <c r="G713" s="165" t="s">
        <v>181</v>
      </c>
      <c r="H713" s="166">
        <v>1</v>
      </c>
      <c r="I713" s="167"/>
      <c r="J713" s="168">
        <f t="shared" si="10"/>
        <v>0</v>
      </c>
      <c r="K713" s="164" t="s">
        <v>1</v>
      </c>
      <c r="L713" s="169"/>
      <c r="M713" s="170" t="s">
        <v>1</v>
      </c>
      <c r="N713" s="171" t="s">
        <v>40</v>
      </c>
      <c r="P713" s="137">
        <f t="shared" si="11"/>
        <v>0</v>
      </c>
      <c r="Q713" s="137">
        <v>0</v>
      </c>
      <c r="R713" s="137">
        <f t="shared" si="12"/>
        <v>0</v>
      </c>
      <c r="S713" s="137">
        <v>0</v>
      </c>
      <c r="T713" s="138">
        <f t="shared" si="13"/>
        <v>0</v>
      </c>
      <c r="AR713" s="139" t="s">
        <v>365</v>
      </c>
      <c r="AT713" s="139" t="s">
        <v>379</v>
      </c>
      <c r="AU713" s="139" t="s">
        <v>85</v>
      </c>
      <c r="AY713" s="16" t="s">
        <v>144</v>
      </c>
      <c r="BE713" s="140">
        <f t="shared" si="14"/>
        <v>0</v>
      </c>
      <c r="BF713" s="140">
        <f t="shared" si="15"/>
        <v>0</v>
      </c>
      <c r="BG713" s="140">
        <f t="shared" si="16"/>
        <v>0</v>
      </c>
      <c r="BH713" s="140">
        <f t="shared" si="17"/>
        <v>0</v>
      </c>
      <c r="BI713" s="140">
        <f t="shared" si="18"/>
        <v>0</v>
      </c>
      <c r="BJ713" s="16" t="s">
        <v>83</v>
      </c>
      <c r="BK713" s="140">
        <f t="shared" si="19"/>
        <v>0</v>
      </c>
      <c r="BL713" s="16" t="s">
        <v>255</v>
      </c>
      <c r="BM713" s="139" t="s">
        <v>1053</v>
      </c>
    </row>
    <row r="714" spans="2:65" s="1" customFormat="1" ht="24.2" customHeight="1">
      <c r="B714" s="127"/>
      <c r="C714" s="162" t="s">
        <v>1054</v>
      </c>
      <c r="D714" s="162" t="s">
        <v>379</v>
      </c>
      <c r="E714" s="163" t="s">
        <v>1055</v>
      </c>
      <c r="F714" s="164" t="s">
        <v>1056</v>
      </c>
      <c r="G714" s="165" t="s">
        <v>181</v>
      </c>
      <c r="H714" s="166">
        <v>1</v>
      </c>
      <c r="I714" s="167"/>
      <c r="J714" s="168">
        <f t="shared" si="10"/>
        <v>0</v>
      </c>
      <c r="K714" s="164" t="s">
        <v>1</v>
      </c>
      <c r="L714" s="169"/>
      <c r="M714" s="170" t="s">
        <v>1</v>
      </c>
      <c r="N714" s="171" t="s">
        <v>40</v>
      </c>
      <c r="P714" s="137">
        <f t="shared" si="11"/>
        <v>0</v>
      </c>
      <c r="Q714" s="137">
        <v>0</v>
      </c>
      <c r="R714" s="137">
        <f t="shared" si="12"/>
        <v>0</v>
      </c>
      <c r="S714" s="137">
        <v>0</v>
      </c>
      <c r="T714" s="138">
        <f t="shared" si="13"/>
        <v>0</v>
      </c>
      <c r="AR714" s="139" t="s">
        <v>365</v>
      </c>
      <c r="AT714" s="139" t="s">
        <v>379</v>
      </c>
      <c r="AU714" s="139" t="s">
        <v>85</v>
      </c>
      <c r="AY714" s="16" t="s">
        <v>144</v>
      </c>
      <c r="BE714" s="140">
        <f t="shared" si="14"/>
        <v>0</v>
      </c>
      <c r="BF714" s="140">
        <f t="shared" si="15"/>
        <v>0</v>
      </c>
      <c r="BG714" s="140">
        <f t="shared" si="16"/>
        <v>0</v>
      </c>
      <c r="BH714" s="140">
        <f t="shared" si="17"/>
        <v>0</v>
      </c>
      <c r="BI714" s="140">
        <f t="shared" si="18"/>
        <v>0</v>
      </c>
      <c r="BJ714" s="16" t="s">
        <v>83</v>
      </c>
      <c r="BK714" s="140">
        <f t="shared" si="19"/>
        <v>0</v>
      </c>
      <c r="BL714" s="16" t="s">
        <v>255</v>
      </c>
      <c r="BM714" s="139" t="s">
        <v>1057</v>
      </c>
    </row>
    <row r="715" spans="2:65" s="1" customFormat="1" ht="21.75" customHeight="1">
      <c r="B715" s="127"/>
      <c r="C715" s="162" t="s">
        <v>1058</v>
      </c>
      <c r="D715" s="162" t="s">
        <v>379</v>
      </c>
      <c r="E715" s="163" t="s">
        <v>1059</v>
      </c>
      <c r="F715" s="164" t="s">
        <v>1060</v>
      </c>
      <c r="G715" s="165" t="s">
        <v>181</v>
      </c>
      <c r="H715" s="166">
        <v>1</v>
      </c>
      <c r="I715" s="167"/>
      <c r="J715" s="168">
        <f t="shared" si="10"/>
        <v>0</v>
      </c>
      <c r="K715" s="164" t="s">
        <v>1</v>
      </c>
      <c r="L715" s="169"/>
      <c r="M715" s="170" t="s">
        <v>1</v>
      </c>
      <c r="N715" s="171" t="s">
        <v>40</v>
      </c>
      <c r="P715" s="137">
        <f t="shared" si="11"/>
        <v>0</v>
      </c>
      <c r="Q715" s="137">
        <v>0</v>
      </c>
      <c r="R715" s="137">
        <f t="shared" si="12"/>
        <v>0</v>
      </c>
      <c r="S715" s="137">
        <v>0</v>
      </c>
      <c r="T715" s="138">
        <f t="shared" si="13"/>
        <v>0</v>
      </c>
      <c r="AR715" s="139" t="s">
        <v>365</v>
      </c>
      <c r="AT715" s="139" t="s">
        <v>379</v>
      </c>
      <c r="AU715" s="139" t="s">
        <v>85</v>
      </c>
      <c r="AY715" s="16" t="s">
        <v>144</v>
      </c>
      <c r="BE715" s="140">
        <f t="shared" si="14"/>
        <v>0</v>
      </c>
      <c r="BF715" s="140">
        <f t="shared" si="15"/>
        <v>0</v>
      </c>
      <c r="BG715" s="140">
        <f t="shared" si="16"/>
        <v>0</v>
      </c>
      <c r="BH715" s="140">
        <f t="shared" si="17"/>
        <v>0</v>
      </c>
      <c r="BI715" s="140">
        <f t="shared" si="18"/>
        <v>0</v>
      </c>
      <c r="BJ715" s="16" t="s">
        <v>83</v>
      </c>
      <c r="BK715" s="140">
        <f t="shared" si="19"/>
        <v>0</v>
      </c>
      <c r="BL715" s="16" t="s">
        <v>255</v>
      </c>
      <c r="BM715" s="139" t="s">
        <v>1061</v>
      </c>
    </row>
    <row r="716" spans="2:65" s="1" customFormat="1" ht="24.2" customHeight="1">
      <c r="B716" s="127"/>
      <c r="C716" s="162" t="s">
        <v>1062</v>
      </c>
      <c r="D716" s="162" t="s">
        <v>379</v>
      </c>
      <c r="E716" s="163" t="s">
        <v>1063</v>
      </c>
      <c r="F716" s="164" t="s">
        <v>1064</v>
      </c>
      <c r="G716" s="165" t="s">
        <v>181</v>
      </c>
      <c r="H716" s="166">
        <v>2</v>
      </c>
      <c r="I716" s="167"/>
      <c r="J716" s="168">
        <f t="shared" si="10"/>
        <v>0</v>
      </c>
      <c r="K716" s="164" t="s">
        <v>1</v>
      </c>
      <c r="L716" s="169"/>
      <c r="M716" s="170" t="s">
        <v>1</v>
      </c>
      <c r="N716" s="171" t="s">
        <v>40</v>
      </c>
      <c r="P716" s="137">
        <f t="shared" si="11"/>
        <v>0</v>
      </c>
      <c r="Q716" s="137">
        <v>0</v>
      </c>
      <c r="R716" s="137">
        <f t="shared" si="12"/>
        <v>0</v>
      </c>
      <c r="S716" s="137">
        <v>0</v>
      </c>
      <c r="T716" s="138">
        <f t="shared" si="13"/>
        <v>0</v>
      </c>
      <c r="AR716" s="139" t="s">
        <v>365</v>
      </c>
      <c r="AT716" s="139" t="s">
        <v>379</v>
      </c>
      <c r="AU716" s="139" t="s">
        <v>85</v>
      </c>
      <c r="AY716" s="16" t="s">
        <v>144</v>
      </c>
      <c r="BE716" s="140">
        <f t="shared" si="14"/>
        <v>0</v>
      </c>
      <c r="BF716" s="140">
        <f t="shared" si="15"/>
        <v>0</v>
      </c>
      <c r="BG716" s="140">
        <f t="shared" si="16"/>
        <v>0</v>
      </c>
      <c r="BH716" s="140">
        <f t="shared" si="17"/>
        <v>0</v>
      </c>
      <c r="BI716" s="140">
        <f t="shared" si="18"/>
        <v>0</v>
      </c>
      <c r="BJ716" s="16" t="s">
        <v>83</v>
      </c>
      <c r="BK716" s="140">
        <f t="shared" si="19"/>
        <v>0</v>
      </c>
      <c r="BL716" s="16" t="s">
        <v>255</v>
      </c>
      <c r="BM716" s="139" t="s">
        <v>1065</v>
      </c>
    </row>
    <row r="717" spans="2:65" s="1" customFormat="1" ht="21.75" customHeight="1">
      <c r="B717" s="127"/>
      <c r="C717" s="162" t="s">
        <v>1066</v>
      </c>
      <c r="D717" s="162" t="s">
        <v>379</v>
      </c>
      <c r="E717" s="163" t="s">
        <v>1067</v>
      </c>
      <c r="F717" s="164" t="s">
        <v>1068</v>
      </c>
      <c r="G717" s="165" t="s">
        <v>181</v>
      </c>
      <c r="H717" s="166">
        <v>1</v>
      </c>
      <c r="I717" s="167"/>
      <c r="J717" s="168">
        <f t="shared" si="10"/>
        <v>0</v>
      </c>
      <c r="K717" s="164" t="s">
        <v>1</v>
      </c>
      <c r="L717" s="169"/>
      <c r="M717" s="170" t="s">
        <v>1</v>
      </c>
      <c r="N717" s="171" t="s">
        <v>40</v>
      </c>
      <c r="P717" s="137">
        <f t="shared" si="11"/>
        <v>0</v>
      </c>
      <c r="Q717" s="137">
        <v>0</v>
      </c>
      <c r="R717" s="137">
        <f t="shared" si="12"/>
        <v>0</v>
      </c>
      <c r="S717" s="137">
        <v>0</v>
      </c>
      <c r="T717" s="138">
        <f t="shared" si="13"/>
        <v>0</v>
      </c>
      <c r="AR717" s="139" t="s">
        <v>365</v>
      </c>
      <c r="AT717" s="139" t="s">
        <v>379</v>
      </c>
      <c r="AU717" s="139" t="s">
        <v>85</v>
      </c>
      <c r="AY717" s="16" t="s">
        <v>144</v>
      </c>
      <c r="BE717" s="140">
        <f t="shared" si="14"/>
        <v>0</v>
      </c>
      <c r="BF717" s="140">
        <f t="shared" si="15"/>
        <v>0</v>
      </c>
      <c r="BG717" s="140">
        <f t="shared" si="16"/>
        <v>0</v>
      </c>
      <c r="BH717" s="140">
        <f t="shared" si="17"/>
        <v>0</v>
      </c>
      <c r="BI717" s="140">
        <f t="shared" si="18"/>
        <v>0</v>
      </c>
      <c r="BJ717" s="16" t="s">
        <v>83</v>
      </c>
      <c r="BK717" s="140">
        <f t="shared" si="19"/>
        <v>0</v>
      </c>
      <c r="BL717" s="16" t="s">
        <v>255</v>
      </c>
      <c r="BM717" s="139" t="s">
        <v>1069</v>
      </c>
    </row>
    <row r="718" spans="2:65" s="1" customFormat="1" ht="16.5" customHeight="1">
      <c r="B718" s="127"/>
      <c r="C718" s="162" t="s">
        <v>1070</v>
      </c>
      <c r="D718" s="162" t="s">
        <v>379</v>
      </c>
      <c r="E718" s="163" t="s">
        <v>1071</v>
      </c>
      <c r="F718" s="164" t="s">
        <v>1072</v>
      </c>
      <c r="G718" s="165" t="s">
        <v>181</v>
      </c>
      <c r="H718" s="166">
        <v>75</v>
      </c>
      <c r="I718" s="167"/>
      <c r="J718" s="168">
        <f t="shared" si="10"/>
        <v>0</v>
      </c>
      <c r="K718" s="164" t="s">
        <v>1</v>
      </c>
      <c r="L718" s="169"/>
      <c r="M718" s="170" t="s">
        <v>1</v>
      </c>
      <c r="N718" s="171" t="s">
        <v>40</v>
      </c>
      <c r="P718" s="137">
        <f t="shared" si="11"/>
        <v>0</v>
      </c>
      <c r="Q718" s="137">
        <v>0</v>
      </c>
      <c r="R718" s="137">
        <f t="shared" si="12"/>
        <v>0</v>
      </c>
      <c r="S718" s="137">
        <v>0</v>
      </c>
      <c r="T718" s="138">
        <f t="shared" si="13"/>
        <v>0</v>
      </c>
      <c r="AR718" s="139" t="s">
        <v>365</v>
      </c>
      <c r="AT718" s="139" t="s">
        <v>379</v>
      </c>
      <c r="AU718" s="139" t="s">
        <v>85</v>
      </c>
      <c r="AY718" s="16" t="s">
        <v>144</v>
      </c>
      <c r="BE718" s="140">
        <f t="shared" si="14"/>
        <v>0</v>
      </c>
      <c r="BF718" s="140">
        <f t="shared" si="15"/>
        <v>0</v>
      </c>
      <c r="BG718" s="140">
        <f t="shared" si="16"/>
        <v>0</v>
      </c>
      <c r="BH718" s="140">
        <f t="shared" si="17"/>
        <v>0</v>
      </c>
      <c r="BI718" s="140">
        <f t="shared" si="18"/>
        <v>0</v>
      </c>
      <c r="BJ718" s="16" t="s">
        <v>83</v>
      </c>
      <c r="BK718" s="140">
        <f t="shared" si="19"/>
        <v>0</v>
      </c>
      <c r="BL718" s="16" t="s">
        <v>255</v>
      </c>
      <c r="BM718" s="139" t="s">
        <v>1073</v>
      </c>
    </row>
    <row r="719" spans="2:65" s="1" customFormat="1" ht="16.5" customHeight="1">
      <c r="B719" s="127"/>
      <c r="C719" s="162" t="s">
        <v>1074</v>
      </c>
      <c r="D719" s="162" t="s">
        <v>379</v>
      </c>
      <c r="E719" s="163" t="s">
        <v>1075</v>
      </c>
      <c r="F719" s="164" t="s">
        <v>1076</v>
      </c>
      <c r="G719" s="165" t="s">
        <v>181</v>
      </c>
      <c r="H719" s="166">
        <v>6</v>
      </c>
      <c r="I719" s="167"/>
      <c r="J719" s="168">
        <f t="shared" si="10"/>
        <v>0</v>
      </c>
      <c r="K719" s="164" t="s">
        <v>1</v>
      </c>
      <c r="L719" s="169"/>
      <c r="M719" s="170" t="s">
        <v>1</v>
      </c>
      <c r="N719" s="171" t="s">
        <v>40</v>
      </c>
      <c r="P719" s="137">
        <f t="shared" si="11"/>
        <v>0</v>
      </c>
      <c r="Q719" s="137">
        <v>0</v>
      </c>
      <c r="R719" s="137">
        <f t="shared" si="12"/>
        <v>0</v>
      </c>
      <c r="S719" s="137">
        <v>0</v>
      </c>
      <c r="T719" s="138">
        <f t="shared" si="13"/>
        <v>0</v>
      </c>
      <c r="AR719" s="139" t="s">
        <v>365</v>
      </c>
      <c r="AT719" s="139" t="s">
        <v>379</v>
      </c>
      <c r="AU719" s="139" t="s">
        <v>85</v>
      </c>
      <c r="AY719" s="16" t="s">
        <v>144</v>
      </c>
      <c r="BE719" s="140">
        <f t="shared" si="14"/>
        <v>0</v>
      </c>
      <c r="BF719" s="140">
        <f t="shared" si="15"/>
        <v>0</v>
      </c>
      <c r="BG719" s="140">
        <f t="shared" si="16"/>
        <v>0</v>
      </c>
      <c r="BH719" s="140">
        <f t="shared" si="17"/>
        <v>0</v>
      </c>
      <c r="BI719" s="140">
        <f t="shared" si="18"/>
        <v>0</v>
      </c>
      <c r="BJ719" s="16" t="s">
        <v>83</v>
      </c>
      <c r="BK719" s="140">
        <f t="shared" si="19"/>
        <v>0</v>
      </c>
      <c r="BL719" s="16" t="s">
        <v>255</v>
      </c>
      <c r="BM719" s="139" t="s">
        <v>1077</v>
      </c>
    </row>
    <row r="720" spans="2:65" s="1" customFormat="1" ht="16.5" customHeight="1">
      <c r="B720" s="127"/>
      <c r="C720" s="162" t="s">
        <v>1078</v>
      </c>
      <c r="D720" s="162" t="s">
        <v>379</v>
      </c>
      <c r="E720" s="163" t="s">
        <v>1079</v>
      </c>
      <c r="F720" s="164" t="s">
        <v>1080</v>
      </c>
      <c r="G720" s="165" t="s">
        <v>181</v>
      </c>
      <c r="H720" s="166">
        <v>80</v>
      </c>
      <c r="I720" s="167"/>
      <c r="J720" s="168">
        <f t="shared" si="10"/>
        <v>0</v>
      </c>
      <c r="K720" s="164" t="s">
        <v>1</v>
      </c>
      <c r="L720" s="169"/>
      <c r="M720" s="170" t="s">
        <v>1</v>
      </c>
      <c r="N720" s="171" t="s">
        <v>40</v>
      </c>
      <c r="P720" s="137">
        <f t="shared" si="11"/>
        <v>0</v>
      </c>
      <c r="Q720" s="137">
        <v>0</v>
      </c>
      <c r="R720" s="137">
        <f t="shared" si="12"/>
        <v>0</v>
      </c>
      <c r="S720" s="137">
        <v>0</v>
      </c>
      <c r="T720" s="138">
        <f t="shared" si="13"/>
        <v>0</v>
      </c>
      <c r="AR720" s="139" t="s">
        <v>365</v>
      </c>
      <c r="AT720" s="139" t="s">
        <v>379</v>
      </c>
      <c r="AU720" s="139" t="s">
        <v>85</v>
      </c>
      <c r="AY720" s="16" t="s">
        <v>144</v>
      </c>
      <c r="BE720" s="140">
        <f t="shared" si="14"/>
        <v>0</v>
      </c>
      <c r="BF720" s="140">
        <f t="shared" si="15"/>
        <v>0</v>
      </c>
      <c r="BG720" s="140">
        <f t="shared" si="16"/>
        <v>0</v>
      </c>
      <c r="BH720" s="140">
        <f t="shared" si="17"/>
        <v>0</v>
      </c>
      <c r="BI720" s="140">
        <f t="shared" si="18"/>
        <v>0</v>
      </c>
      <c r="BJ720" s="16" t="s">
        <v>83</v>
      </c>
      <c r="BK720" s="140">
        <f t="shared" si="19"/>
        <v>0</v>
      </c>
      <c r="BL720" s="16" t="s">
        <v>255</v>
      </c>
      <c r="BM720" s="139" t="s">
        <v>1081</v>
      </c>
    </row>
    <row r="721" spans="2:65" s="1" customFormat="1" ht="16.5" customHeight="1">
      <c r="B721" s="127"/>
      <c r="C721" s="162" t="s">
        <v>1082</v>
      </c>
      <c r="D721" s="162" t="s">
        <v>379</v>
      </c>
      <c r="E721" s="163" t="s">
        <v>1083</v>
      </c>
      <c r="F721" s="164" t="s">
        <v>1084</v>
      </c>
      <c r="G721" s="165" t="s">
        <v>181</v>
      </c>
      <c r="H721" s="166">
        <v>4</v>
      </c>
      <c r="I721" s="167"/>
      <c r="J721" s="168">
        <f t="shared" si="10"/>
        <v>0</v>
      </c>
      <c r="K721" s="164" t="s">
        <v>1</v>
      </c>
      <c r="L721" s="169"/>
      <c r="M721" s="170" t="s">
        <v>1</v>
      </c>
      <c r="N721" s="171" t="s">
        <v>40</v>
      </c>
      <c r="P721" s="137">
        <f t="shared" si="11"/>
        <v>0</v>
      </c>
      <c r="Q721" s="137">
        <v>0</v>
      </c>
      <c r="R721" s="137">
        <f t="shared" si="12"/>
        <v>0</v>
      </c>
      <c r="S721" s="137">
        <v>0</v>
      </c>
      <c r="T721" s="138">
        <f t="shared" si="13"/>
        <v>0</v>
      </c>
      <c r="AR721" s="139" t="s">
        <v>365</v>
      </c>
      <c r="AT721" s="139" t="s">
        <v>379</v>
      </c>
      <c r="AU721" s="139" t="s">
        <v>85</v>
      </c>
      <c r="AY721" s="16" t="s">
        <v>144</v>
      </c>
      <c r="BE721" s="140">
        <f t="shared" si="14"/>
        <v>0</v>
      </c>
      <c r="BF721" s="140">
        <f t="shared" si="15"/>
        <v>0</v>
      </c>
      <c r="BG721" s="140">
        <f t="shared" si="16"/>
        <v>0</v>
      </c>
      <c r="BH721" s="140">
        <f t="shared" si="17"/>
        <v>0</v>
      </c>
      <c r="BI721" s="140">
        <f t="shared" si="18"/>
        <v>0</v>
      </c>
      <c r="BJ721" s="16" t="s">
        <v>83</v>
      </c>
      <c r="BK721" s="140">
        <f t="shared" si="19"/>
        <v>0</v>
      </c>
      <c r="BL721" s="16" t="s">
        <v>255</v>
      </c>
      <c r="BM721" s="139" t="s">
        <v>1085</v>
      </c>
    </row>
    <row r="722" spans="2:65" s="1" customFormat="1" ht="16.5" customHeight="1">
      <c r="B722" s="127"/>
      <c r="C722" s="162" t="s">
        <v>1086</v>
      </c>
      <c r="D722" s="162" t="s">
        <v>379</v>
      </c>
      <c r="E722" s="163" t="s">
        <v>1087</v>
      </c>
      <c r="F722" s="164" t="s">
        <v>1088</v>
      </c>
      <c r="G722" s="165" t="s">
        <v>181</v>
      </c>
      <c r="H722" s="166">
        <v>5</v>
      </c>
      <c r="I722" s="167"/>
      <c r="J722" s="168">
        <f t="shared" ref="J722:J753" si="20">ROUND(I722*H722,2)</f>
        <v>0</v>
      </c>
      <c r="K722" s="164" t="s">
        <v>1</v>
      </c>
      <c r="L722" s="169"/>
      <c r="M722" s="170" t="s">
        <v>1</v>
      </c>
      <c r="N722" s="171" t="s">
        <v>40</v>
      </c>
      <c r="P722" s="137">
        <f t="shared" ref="P722:P753" si="21">O722*H722</f>
        <v>0</v>
      </c>
      <c r="Q722" s="137">
        <v>0</v>
      </c>
      <c r="R722" s="137">
        <f t="shared" ref="R722:R753" si="22">Q722*H722</f>
        <v>0</v>
      </c>
      <c r="S722" s="137">
        <v>0</v>
      </c>
      <c r="T722" s="138">
        <f t="shared" ref="T722:T753" si="23">S722*H722</f>
        <v>0</v>
      </c>
      <c r="AR722" s="139" t="s">
        <v>365</v>
      </c>
      <c r="AT722" s="139" t="s">
        <v>379</v>
      </c>
      <c r="AU722" s="139" t="s">
        <v>85</v>
      </c>
      <c r="AY722" s="16" t="s">
        <v>144</v>
      </c>
      <c r="BE722" s="140">
        <f t="shared" ref="BE722:BE753" si="24">IF(N722="základní",J722,0)</f>
        <v>0</v>
      </c>
      <c r="BF722" s="140">
        <f t="shared" ref="BF722:BF753" si="25">IF(N722="snížená",J722,0)</f>
        <v>0</v>
      </c>
      <c r="BG722" s="140">
        <f t="shared" ref="BG722:BG753" si="26">IF(N722="zákl. přenesená",J722,0)</f>
        <v>0</v>
      </c>
      <c r="BH722" s="140">
        <f t="shared" ref="BH722:BH753" si="27">IF(N722="sníž. přenesená",J722,0)</f>
        <v>0</v>
      </c>
      <c r="BI722" s="140">
        <f t="shared" ref="BI722:BI753" si="28">IF(N722="nulová",J722,0)</f>
        <v>0</v>
      </c>
      <c r="BJ722" s="16" t="s">
        <v>83</v>
      </c>
      <c r="BK722" s="140">
        <f t="shared" ref="BK722:BK753" si="29">ROUND(I722*H722,2)</f>
        <v>0</v>
      </c>
      <c r="BL722" s="16" t="s">
        <v>255</v>
      </c>
      <c r="BM722" s="139" t="s">
        <v>1089</v>
      </c>
    </row>
    <row r="723" spans="2:65" s="1" customFormat="1" ht="16.5" customHeight="1">
      <c r="B723" s="127"/>
      <c r="C723" s="162" t="s">
        <v>1090</v>
      </c>
      <c r="D723" s="162" t="s">
        <v>379</v>
      </c>
      <c r="E723" s="163" t="s">
        <v>1091</v>
      </c>
      <c r="F723" s="164" t="s">
        <v>1092</v>
      </c>
      <c r="G723" s="165" t="s">
        <v>374</v>
      </c>
      <c r="H723" s="166">
        <v>89</v>
      </c>
      <c r="I723" s="167"/>
      <c r="J723" s="168">
        <f t="shared" si="20"/>
        <v>0</v>
      </c>
      <c r="K723" s="164" t="s">
        <v>1</v>
      </c>
      <c r="L723" s="169"/>
      <c r="M723" s="170" t="s">
        <v>1</v>
      </c>
      <c r="N723" s="171" t="s">
        <v>40</v>
      </c>
      <c r="P723" s="137">
        <f t="shared" si="21"/>
        <v>0</v>
      </c>
      <c r="Q723" s="137">
        <v>0</v>
      </c>
      <c r="R723" s="137">
        <f t="shared" si="22"/>
        <v>0</v>
      </c>
      <c r="S723" s="137">
        <v>0</v>
      </c>
      <c r="T723" s="138">
        <f t="shared" si="23"/>
        <v>0</v>
      </c>
      <c r="AR723" s="139" t="s">
        <v>365</v>
      </c>
      <c r="AT723" s="139" t="s">
        <v>379</v>
      </c>
      <c r="AU723" s="139" t="s">
        <v>85</v>
      </c>
      <c r="AY723" s="16" t="s">
        <v>144</v>
      </c>
      <c r="BE723" s="140">
        <f t="shared" si="24"/>
        <v>0</v>
      </c>
      <c r="BF723" s="140">
        <f t="shared" si="25"/>
        <v>0</v>
      </c>
      <c r="BG723" s="140">
        <f t="shared" si="26"/>
        <v>0</v>
      </c>
      <c r="BH723" s="140">
        <f t="shared" si="27"/>
        <v>0</v>
      </c>
      <c r="BI723" s="140">
        <f t="shared" si="28"/>
        <v>0</v>
      </c>
      <c r="BJ723" s="16" t="s">
        <v>83</v>
      </c>
      <c r="BK723" s="140">
        <f t="shared" si="29"/>
        <v>0</v>
      </c>
      <c r="BL723" s="16" t="s">
        <v>255</v>
      </c>
      <c r="BM723" s="139" t="s">
        <v>1093</v>
      </c>
    </row>
    <row r="724" spans="2:65" s="1" customFormat="1" ht="16.5" customHeight="1">
      <c r="B724" s="127"/>
      <c r="C724" s="162" t="s">
        <v>1094</v>
      </c>
      <c r="D724" s="162" t="s">
        <v>379</v>
      </c>
      <c r="E724" s="163" t="s">
        <v>1095</v>
      </c>
      <c r="F724" s="164" t="s">
        <v>1096</v>
      </c>
      <c r="G724" s="165" t="s">
        <v>374</v>
      </c>
      <c r="H724" s="166">
        <v>224</v>
      </c>
      <c r="I724" s="167"/>
      <c r="J724" s="168">
        <f t="shared" si="20"/>
        <v>0</v>
      </c>
      <c r="K724" s="164" t="s">
        <v>1</v>
      </c>
      <c r="L724" s="169"/>
      <c r="M724" s="170" t="s">
        <v>1</v>
      </c>
      <c r="N724" s="171" t="s">
        <v>40</v>
      </c>
      <c r="P724" s="137">
        <f t="shared" si="21"/>
        <v>0</v>
      </c>
      <c r="Q724" s="137">
        <v>0</v>
      </c>
      <c r="R724" s="137">
        <f t="shared" si="22"/>
        <v>0</v>
      </c>
      <c r="S724" s="137">
        <v>0</v>
      </c>
      <c r="T724" s="138">
        <f t="shared" si="23"/>
        <v>0</v>
      </c>
      <c r="AR724" s="139" t="s">
        <v>365</v>
      </c>
      <c r="AT724" s="139" t="s">
        <v>379</v>
      </c>
      <c r="AU724" s="139" t="s">
        <v>85</v>
      </c>
      <c r="AY724" s="16" t="s">
        <v>144</v>
      </c>
      <c r="BE724" s="140">
        <f t="shared" si="24"/>
        <v>0</v>
      </c>
      <c r="BF724" s="140">
        <f t="shared" si="25"/>
        <v>0</v>
      </c>
      <c r="BG724" s="140">
        <f t="shared" si="26"/>
        <v>0</v>
      </c>
      <c r="BH724" s="140">
        <f t="shared" si="27"/>
        <v>0</v>
      </c>
      <c r="BI724" s="140">
        <f t="shared" si="28"/>
        <v>0</v>
      </c>
      <c r="BJ724" s="16" t="s">
        <v>83</v>
      </c>
      <c r="BK724" s="140">
        <f t="shared" si="29"/>
        <v>0</v>
      </c>
      <c r="BL724" s="16" t="s">
        <v>255</v>
      </c>
      <c r="BM724" s="139" t="s">
        <v>1097</v>
      </c>
    </row>
    <row r="725" spans="2:65" s="1" customFormat="1" ht="16.5" customHeight="1">
      <c r="B725" s="127"/>
      <c r="C725" s="162" t="s">
        <v>1098</v>
      </c>
      <c r="D725" s="162" t="s">
        <v>379</v>
      </c>
      <c r="E725" s="163" t="s">
        <v>1099</v>
      </c>
      <c r="F725" s="164" t="s">
        <v>1100</v>
      </c>
      <c r="G725" s="165" t="s">
        <v>374</v>
      </c>
      <c r="H725" s="166">
        <v>434</v>
      </c>
      <c r="I725" s="167"/>
      <c r="J725" s="168">
        <f t="shared" si="20"/>
        <v>0</v>
      </c>
      <c r="K725" s="164" t="s">
        <v>1</v>
      </c>
      <c r="L725" s="169"/>
      <c r="M725" s="170" t="s">
        <v>1</v>
      </c>
      <c r="N725" s="171" t="s">
        <v>40</v>
      </c>
      <c r="P725" s="137">
        <f t="shared" si="21"/>
        <v>0</v>
      </c>
      <c r="Q725" s="137">
        <v>0</v>
      </c>
      <c r="R725" s="137">
        <f t="shared" si="22"/>
        <v>0</v>
      </c>
      <c r="S725" s="137">
        <v>0</v>
      </c>
      <c r="T725" s="138">
        <f t="shared" si="23"/>
        <v>0</v>
      </c>
      <c r="AR725" s="139" t="s">
        <v>365</v>
      </c>
      <c r="AT725" s="139" t="s">
        <v>379</v>
      </c>
      <c r="AU725" s="139" t="s">
        <v>85</v>
      </c>
      <c r="AY725" s="16" t="s">
        <v>144</v>
      </c>
      <c r="BE725" s="140">
        <f t="shared" si="24"/>
        <v>0</v>
      </c>
      <c r="BF725" s="140">
        <f t="shared" si="25"/>
        <v>0</v>
      </c>
      <c r="BG725" s="140">
        <f t="shared" si="26"/>
        <v>0</v>
      </c>
      <c r="BH725" s="140">
        <f t="shared" si="27"/>
        <v>0</v>
      </c>
      <c r="BI725" s="140">
        <f t="shared" si="28"/>
        <v>0</v>
      </c>
      <c r="BJ725" s="16" t="s">
        <v>83</v>
      </c>
      <c r="BK725" s="140">
        <f t="shared" si="29"/>
        <v>0</v>
      </c>
      <c r="BL725" s="16" t="s">
        <v>255</v>
      </c>
      <c r="BM725" s="139" t="s">
        <v>1101</v>
      </c>
    </row>
    <row r="726" spans="2:65" s="1" customFormat="1" ht="16.5" customHeight="1">
      <c r="B726" s="127"/>
      <c r="C726" s="162" t="s">
        <v>1102</v>
      </c>
      <c r="D726" s="162" t="s">
        <v>379</v>
      </c>
      <c r="E726" s="163" t="s">
        <v>1103</v>
      </c>
      <c r="F726" s="164" t="s">
        <v>1104</v>
      </c>
      <c r="G726" s="165" t="s">
        <v>374</v>
      </c>
      <c r="H726" s="166">
        <v>107</v>
      </c>
      <c r="I726" s="167"/>
      <c r="J726" s="168">
        <f t="shared" si="20"/>
        <v>0</v>
      </c>
      <c r="K726" s="164" t="s">
        <v>1</v>
      </c>
      <c r="L726" s="169"/>
      <c r="M726" s="170" t="s">
        <v>1</v>
      </c>
      <c r="N726" s="171" t="s">
        <v>40</v>
      </c>
      <c r="P726" s="137">
        <f t="shared" si="21"/>
        <v>0</v>
      </c>
      <c r="Q726" s="137">
        <v>0</v>
      </c>
      <c r="R726" s="137">
        <f t="shared" si="22"/>
        <v>0</v>
      </c>
      <c r="S726" s="137">
        <v>0</v>
      </c>
      <c r="T726" s="138">
        <f t="shared" si="23"/>
        <v>0</v>
      </c>
      <c r="AR726" s="139" t="s">
        <v>365</v>
      </c>
      <c r="AT726" s="139" t="s">
        <v>379</v>
      </c>
      <c r="AU726" s="139" t="s">
        <v>85</v>
      </c>
      <c r="AY726" s="16" t="s">
        <v>144</v>
      </c>
      <c r="BE726" s="140">
        <f t="shared" si="24"/>
        <v>0</v>
      </c>
      <c r="BF726" s="140">
        <f t="shared" si="25"/>
        <v>0</v>
      </c>
      <c r="BG726" s="140">
        <f t="shared" si="26"/>
        <v>0</v>
      </c>
      <c r="BH726" s="140">
        <f t="shared" si="27"/>
        <v>0</v>
      </c>
      <c r="BI726" s="140">
        <f t="shared" si="28"/>
        <v>0</v>
      </c>
      <c r="BJ726" s="16" t="s">
        <v>83</v>
      </c>
      <c r="BK726" s="140">
        <f t="shared" si="29"/>
        <v>0</v>
      </c>
      <c r="BL726" s="16" t="s">
        <v>255</v>
      </c>
      <c r="BM726" s="139" t="s">
        <v>1105</v>
      </c>
    </row>
    <row r="727" spans="2:65" s="1" customFormat="1" ht="16.5" customHeight="1">
      <c r="B727" s="127"/>
      <c r="C727" s="162" t="s">
        <v>1106</v>
      </c>
      <c r="D727" s="162" t="s">
        <v>379</v>
      </c>
      <c r="E727" s="163" t="s">
        <v>1107</v>
      </c>
      <c r="F727" s="164" t="s">
        <v>1108</v>
      </c>
      <c r="G727" s="165" t="s">
        <v>374</v>
      </c>
      <c r="H727" s="166">
        <v>21</v>
      </c>
      <c r="I727" s="167"/>
      <c r="J727" s="168">
        <f t="shared" si="20"/>
        <v>0</v>
      </c>
      <c r="K727" s="164" t="s">
        <v>1</v>
      </c>
      <c r="L727" s="169"/>
      <c r="M727" s="170" t="s">
        <v>1</v>
      </c>
      <c r="N727" s="171" t="s">
        <v>40</v>
      </c>
      <c r="P727" s="137">
        <f t="shared" si="21"/>
        <v>0</v>
      </c>
      <c r="Q727" s="137">
        <v>0</v>
      </c>
      <c r="R727" s="137">
        <f t="shared" si="22"/>
        <v>0</v>
      </c>
      <c r="S727" s="137">
        <v>0</v>
      </c>
      <c r="T727" s="138">
        <f t="shared" si="23"/>
        <v>0</v>
      </c>
      <c r="AR727" s="139" t="s">
        <v>365</v>
      </c>
      <c r="AT727" s="139" t="s">
        <v>379</v>
      </c>
      <c r="AU727" s="139" t="s">
        <v>85</v>
      </c>
      <c r="AY727" s="16" t="s">
        <v>144</v>
      </c>
      <c r="BE727" s="140">
        <f t="shared" si="24"/>
        <v>0</v>
      </c>
      <c r="BF727" s="140">
        <f t="shared" si="25"/>
        <v>0</v>
      </c>
      <c r="BG727" s="140">
        <f t="shared" si="26"/>
        <v>0</v>
      </c>
      <c r="BH727" s="140">
        <f t="shared" si="27"/>
        <v>0</v>
      </c>
      <c r="BI727" s="140">
        <f t="shared" si="28"/>
        <v>0</v>
      </c>
      <c r="BJ727" s="16" t="s">
        <v>83</v>
      </c>
      <c r="BK727" s="140">
        <f t="shared" si="29"/>
        <v>0</v>
      </c>
      <c r="BL727" s="16" t="s">
        <v>255</v>
      </c>
      <c r="BM727" s="139" t="s">
        <v>1109</v>
      </c>
    </row>
    <row r="728" spans="2:65" s="1" customFormat="1" ht="16.5" customHeight="1">
      <c r="B728" s="127"/>
      <c r="C728" s="162" t="s">
        <v>1110</v>
      </c>
      <c r="D728" s="162" t="s">
        <v>379</v>
      </c>
      <c r="E728" s="163" t="s">
        <v>1111</v>
      </c>
      <c r="F728" s="164" t="s">
        <v>1112</v>
      </c>
      <c r="G728" s="165" t="s">
        <v>374</v>
      </c>
      <c r="H728" s="166">
        <v>28</v>
      </c>
      <c r="I728" s="167"/>
      <c r="J728" s="168">
        <f t="shared" si="20"/>
        <v>0</v>
      </c>
      <c r="K728" s="164" t="s">
        <v>1</v>
      </c>
      <c r="L728" s="169"/>
      <c r="M728" s="170" t="s">
        <v>1</v>
      </c>
      <c r="N728" s="171" t="s">
        <v>40</v>
      </c>
      <c r="P728" s="137">
        <f t="shared" si="21"/>
        <v>0</v>
      </c>
      <c r="Q728" s="137">
        <v>0</v>
      </c>
      <c r="R728" s="137">
        <f t="shared" si="22"/>
        <v>0</v>
      </c>
      <c r="S728" s="137">
        <v>0</v>
      </c>
      <c r="T728" s="138">
        <f t="shared" si="23"/>
        <v>0</v>
      </c>
      <c r="AR728" s="139" t="s">
        <v>365</v>
      </c>
      <c r="AT728" s="139" t="s">
        <v>379</v>
      </c>
      <c r="AU728" s="139" t="s">
        <v>85</v>
      </c>
      <c r="AY728" s="16" t="s">
        <v>144</v>
      </c>
      <c r="BE728" s="140">
        <f t="shared" si="24"/>
        <v>0</v>
      </c>
      <c r="BF728" s="140">
        <f t="shared" si="25"/>
        <v>0</v>
      </c>
      <c r="BG728" s="140">
        <f t="shared" si="26"/>
        <v>0</v>
      </c>
      <c r="BH728" s="140">
        <f t="shared" si="27"/>
        <v>0</v>
      </c>
      <c r="BI728" s="140">
        <f t="shared" si="28"/>
        <v>0</v>
      </c>
      <c r="BJ728" s="16" t="s">
        <v>83</v>
      </c>
      <c r="BK728" s="140">
        <f t="shared" si="29"/>
        <v>0</v>
      </c>
      <c r="BL728" s="16" t="s">
        <v>255</v>
      </c>
      <c r="BM728" s="139" t="s">
        <v>1113</v>
      </c>
    </row>
    <row r="729" spans="2:65" s="1" customFormat="1" ht="16.5" customHeight="1">
      <c r="B729" s="127"/>
      <c r="C729" s="162" t="s">
        <v>1114</v>
      </c>
      <c r="D729" s="162" t="s">
        <v>379</v>
      </c>
      <c r="E729" s="163" t="s">
        <v>1115</v>
      </c>
      <c r="F729" s="164" t="s">
        <v>1116</v>
      </c>
      <c r="G729" s="165" t="s">
        <v>374</v>
      </c>
      <c r="H729" s="166">
        <v>163</v>
      </c>
      <c r="I729" s="167"/>
      <c r="J729" s="168">
        <f t="shared" si="20"/>
        <v>0</v>
      </c>
      <c r="K729" s="164" t="s">
        <v>1</v>
      </c>
      <c r="L729" s="169"/>
      <c r="M729" s="170" t="s">
        <v>1</v>
      </c>
      <c r="N729" s="171" t="s">
        <v>40</v>
      </c>
      <c r="P729" s="137">
        <f t="shared" si="21"/>
        <v>0</v>
      </c>
      <c r="Q729" s="137">
        <v>0</v>
      </c>
      <c r="R729" s="137">
        <f t="shared" si="22"/>
        <v>0</v>
      </c>
      <c r="S729" s="137">
        <v>0</v>
      </c>
      <c r="T729" s="138">
        <f t="shared" si="23"/>
        <v>0</v>
      </c>
      <c r="AR729" s="139" t="s">
        <v>365</v>
      </c>
      <c r="AT729" s="139" t="s">
        <v>379</v>
      </c>
      <c r="AU729" s="139" t="s">
        <v>85</v>
      </c>
      <c r="AY729" s="16" t="s">
        <v>144</v>
      </c>
      <c r="BE729" s="140">
        <f t="shared" si="24"/>
        <v>0</v>
      </c>
      <c r="BF729" s="140">
        <f t="shared" si="25"/>
        <v>0</v>
      </c>
      <c r="BG729" s="140">
        <f t="shared" si="26"/>
        <v>0</v>
      </c>
      <c r="BH729" s="140">
        <f t="shared" si="27"/>
        <v>0</v>
      </c>
      <c r="BI729" s="140">
        <f t="shared" si="28"/>
        <v>0</v>
      </c>
      <c r="BJ729" s="16" t="s">
        <v>83</v>
      </c>
      <c r="BK729" s="140">
        <f t="shared" si="29"/>
        <v>0</v>
      </c>
      <c r="BL729" s="16" t="s">
        <v>255</v>
      </c>
      <c r="BM729" s="139" t="s">
        <v>1117</v>
      </c>
    </row>
    <row r="730" spans="2:65" s="1" customFormat="1" ht="16.5" customHeight="1">
      <c r="B730" s="127"/>
      <c r="C730" s="162" t="s">
        <v>1118</v>
      </c>
      <c r="D730" s="162" t="s">
        <v>379</v>
      </c>
      <c r="E730" s="163" t="s">
        <v>1119</v>
      </c>
      <c r="F730" s="164" t="s">
        <v>1120</v>
      </c>
      <c r="G730" s="165" t="s">
        <v>374</v>
      </c>
      <c r="H730" s="166">
        <v>76</v>
      </c>
      <c r="I730" s="167"/>
      <c r="J730" s="168">
        <f t="shared" si="20"/>
        <v>0</v>
      </c>
      <c r="K730" s="164" t="s">
        <v>1</v>
      </c>
      <c r="L730" s="169"/>
      <c r="M730" s="170" t="s">
        <v>1</v>
      </c>
      <c r="N730" s="171" t="s">
        <v>40</v>
      </c>
      <c r="P730" s="137">
        <f t="shared" si="21"/>
        <v>0</v>
      </c>
      <c r="Q730" s="137">
        <v>0</v>
      </c>
      <c r="R730" s="137">
        <f t="shared" si="22"/>
        <v>0</v>
      </c>
      <c r="S730" s="137">
        <v>0</v>
      </c>
      <c r="T730" s="138">
        <f t="shared" si="23"/>
        <v>0</v>
      </c>
      <c r="AR730" s="139" t="s">
        <v>365</v>
      </c>
      <c r="AT730" s="139" t="s">
        <v>379</v>
      </c>
      <c r="AU730" s="139" t="s">
        <v>85</v>
      </c>
      <c r="AY730" s="16" t="s">
        <v>144</v>
      </c>
      <c r="BE730" s="140">
        <f t="shared" si="24"/>
        <v>0</v>
      </c>
      <c r="BF730" s="140">
        <f t="shared" si="25"/>
        <v>0</v>
      </c>
      <c r="BG730" s="140">
        <f t="shared" si="26"/>
        <v>0</v>
      </c>
      <c r="BH730" s="140">
        <f t="shared" si="27"/>
        <v>0</v>
      </c>
      <c r="BI730" s="140">
        <f t="shared" si="28"/>
        <v>0</v>
      </c>
      <c r="BJ730" s="16" t="s">
        <v>83</v>
      </c>
      <c r="BK730" s="140">
        <f t="shared" si="29"/>
        <v>0</v>
      </c>
      <c r="BL730" s="16" t="s">
        <v>255</v>
      </c>
      <c r="BM730" s="139" t="s">
        <v>1121</v>
      </c>
    </row>
    <row r="731" spans="2:65" s="1" customFormat="1" ht="16.5" customHeight="1">
      <c r="B731" s="127"/>
      <c r="C731" s="162" t="s">
        <v>1122</v>
      </c>
      <c r="D731" s="162" t="s">
        <v>379</v>
      </c>
      <c r="E731" s="163" t="s">
        <v>1123</v>
      </c>
      <c r="F731" s="164" t="s">
        <v>1124</v>
      </c>
      <c r="G731" s="165" t="s">
        <v>181</v>
      </c>
      <c r="H731" s="166">
        <v>9</v>
      </c>
      <c r="I731" s="167"/>
      <c r="J731" s="168">
        <f t="shared" si="20"/>
        <v>0</v>
      </c>
      <c r="K731" s="164" t="s">
        <v>1</v>
      </c>
      <c r="L731" s="169"/>
      <c r="M731" s="170" t="s">
        <v>1</v>
      </c>
      <c r="N731" s="171" t="s">
        <v>40</v>
      </c>
      <c r="P731" s="137">
        <f t="shared" si="21"/>
        <v>0</v>
      </c>
      <c r="Q731" s="137">
        <v>0</v>
      </c>
      <c r="R731" s="137">
        <f t="shared" si="22"/>
        <v>0</v>
      </c>
      <c r="S731" s="137">
        <v>0</v>
      </c>
      <c r="T731" s="138">
        <f t="shared" si="23"/>
        <v>0</v>
      </c>
      <c r="AR731" s="139" t="s">
        <v>365</v>
      </c>
      <c r="AT731" s="139" t="s">
        <v>379</v>
      </c>
      <c r="AU731" s="139" t="s">
        <v>85</v>
      </c>
      <c r="AY731" s="16" t="s">
        <v>144</v>
      </c>
      <c r="BE731" s="140">
        <f t="shared" si="24"/>
        <v>0</v>
      </c>
      <c r="BF731" s="140">
        <f t="shared" si="25"/>
        <v>0</v>
      </c>
      <c r="BG731" s="140">
        <f t="shared" si="26"/>
        <v>0</v>
      </c>
      <c r="BH731" s="140">
        <f t="shared" si="27"/>
        <v>0</v>
      </c>
      <c r="BI731" s="140">
        <f t="shared" si="28"/>
        <v>0</v>
      </c>
      <c r="BJ731" s="16" t="s">
        <v>83</v>
      </c>
      <c r="BK731" s="140">
        <f t="shared" si="29"/>
        <v>0</v>
      </c>
      <c r="BL731" s="16" t="s">
        <v>255</v>
      </c>
      <c r="BM731" s="139" t="s">
        <v>1125</v>
      </c>
    </row>
    <row r="732" spans="2:65" s="1" customFormat="1" ht="21.75" customHeight="1">
      <c r="B732" s="127"/>
      <c r="C732" s="162" t="s">
        <v>1126</v>
      </c>
      <c r="D732" s="162" t="s">
        <v>379</v>
      </c>
      <c r="E732" s="163" t="s">
        <v>1127</v>
      </c>
      <c r="F732" s="164" t="s">
        <v>1128</v>
      </c>
      <c r="G732" s="165" t="s">
        <v>181</v>
      </c>
      <c r="H732" s="166">
        <v>81</v>
      </c>
      <c r="I732" s="167"/>
      <c r="J732" s="168">
        <f t="shared" si="20"/>
        <v>0</v>
      </c>
      <c r="K732" s="164" t="s">
        <v>1</v>
      </c>
      <c r="L732" s="169"/>
      <c r="M732" s="170" t="s">
        <v>1</v>
      </c>
      <c r="N732" s="171" t="s">
        <v>40</v>
      </c>
      <c r="P732" s="137">
        <f t="shared" si="21"/>
        <v>0</v>
      </c>
      <c r="Q732" s="137">
        <v>0</v>
      </c>
      <c r="R732" s="137">
        <f t="shared" si="22"/>
        <v>0</v>
      </c>
      <c r="S732" s="137">
        <v>0</v>
      </c>
      <c r="T732" s="138">
        <f t="shared" si="23"/>
        <v>0</v>
      </c>
      <c r="AR732" s="139" t="s">
        <v>365</v>
      </c>
      <c r="AT732" s="139" t="s">
        <v>379</v>
      </c>
      <c r="AU732" s="139" t="s">
        <v>85</v>
      </c>
      <c r="AY732" s="16" t="s">
        <v>144</v>
      </c>
      <c r="BE732" s="140">
        <f t="shared" si="24"/>
        <v>0</v>
      </c>
      <c r="BF732" s="140">
        <f t="shared" si="25"/>
        <v>0</v>
      </c>
      <c r="BG732" s="140">
        <f t="shared" si="26"/>
        <v>0</v>
      </c>
      <c r="BH732" s="140">
        <f t="shared" si="27"/>
        <v>0</v>
      </c>
      <c r="BI732" s="140">
        <f t="shared" si="28"/>
        <v>0</v>
      </c>
      <c r="BJ732" s="16" t="s">
        <v>83</v>
      </c>
      <c r="BK732" s="140">
        <f t="shared" si="29"/>
        <v>0</v>
      </c>
      <c r="BL732" s="16" t="s">
        <v>255</v>
      </c>
      <c r="BM732" s="139" t="s">
        <v>1129</v>
      </c>
    </row>
    <row r="733" spans="2:65" s="1" customFormat="1" ht="16.5" customHeight="1">
      <c r="B733" s="127"/>
      <c r="C733" s="162" t="s">
        <v>1130</v>
      </c>
      <c r="D733" s="162" t="s">
        <v>379</v>
      </c>
      <c r="E733" s="163" t="s">
        <v>1131</v>
      </c>
      <c r="F733" s="164" t="s">
        <v>1132</v>
      </c>
      <c r="G733" s="165" t="s">
        <v>181</v>
      </c>
      <c r="H733" s="166">
        <v>79</v>
      </c>
      <c r="I733" s="167"/>
      <c r="J733" s="168">
        <f t="shared" si="20"/>
        <v>0</v>
      </c>
      <c r="K733" s="164" t="s">
        <v>1</v>
      </c>
      <c r="L733" s="169"/>
      <c r="M733" s="170" t="s">
        <v>1</v>
      </c>
      <c r="N733" s="171" t="s">
        <v>40</v>
      </c>
      <c r="P733" s="137">
        <f t="shared" si="21"/>
        <v>0</v>
      </c>
      <c r="Q733" s="137">
        <v>0</v>
      </c>
      <c r="R733" s="137">
        <f t="shared" si="22"/>
        <v>0</v>
      </c>
      <c r="S733" s="137">
        <v>0</v>
      </c>
      <c r="T733" s="138">
        <f t="shared" si="23"/>
        <v>0</v>
      </c>
      <c r="AR733" s="139" t="s">
        <v>365</v>
      </c>
      <c r="AT733" s="139" t="s">
        <v>379</v>
      </c>
      <c r="AU733" s="139" t="s">
        <v>85</v>
      </c>
      <c r="AY733" s="16" t="s">
        <v>144</v>
      </c>
      <c r="BE733" s="140">
        <f t="shared" si="24"/>
        <v>0</v>
      </c>
      <c r="BF733" s="140">
        <f t="shared" si="25"/>
        <v>0</v>
      </c>
      <c r="BG733" s="140">
        <f t="shared" si="26"/>
        <v>0</v>
      </c>
      <c r="BH733" s="140">
        <f t="shared" si="27"/>
        <v>0</v>
      </c>
      <c r="BI733" s="140">
        <f t="shared" si="28"/>
        <v>0</v>
      </c>
      <c r="BJ733" s="16" t="s">
        <v>83</v>
      </c>
      <c r="BK733" s="140">
        <f t="shared" si="29"/>
        <v>0</v>
      </c>
      <c r="BL733" s="16" t="s">
        <v>255</v>
      </c>
      <c r="BM733" s="139" t="s">
        <v>1133</v>
      </c>
    </row>
    <row r="734" spans="2:65" s="1" customFormat="1" ht="16.5" customHeight="1">
      <c r="B734" s="127"/>
      <c r="C734" s="162" t="s">
        <v>1134</v>
      </c>
      <c r="D734" s="162" t="s">
        <v>379</v>
      </c>
      <c r="E734" s="163" t="s">
        <v>1135</v>
      </c>
      <c r="F734" s="164" t="s">
        <v>1136</v>
      </c>
      <c r="G734" s="165" t="s">
        <v>181</v>
      </c>
      <c r="H734" s="166">
        <v>4</v>
      </c>
      <c r="I734" s="167"/>
      <c r="J734" s="168">
        <f t="shared" si="20"/>
        <v>0</v>
      </c>
      <c r="K734" s="164" t="s">
        <v>1</v>
      </c>
      <c r="L734" s="169"/>
      <c r="M734" s="170" t="s">
        <v>1</v>
      </c>
      <c r="N734" s="171" t="s">
        <v>40</v>
      </c>
      <c r="P734" s="137">
        <f t="shared" si="21"/>
        <v>0</v>
      </c>
      <c r="Q734" s="137">
        <v>0</v>
      </c>
      <c r="R734" s="137">
        <f t="shared" si="22"/>
        <v>0</v>
      </c>
      <c r="S734" s="137">
        <v>0</v>
      </c>
      <c r="T734" s="138">
        <f t="shared" si="23"/>
        <v>0</v>
      </c>
      <c r="AR734" s="139" t="s">
        <v>365</v>
      </c>
      <c r="AT734" s="139" t="s">
        <v>379</v>
      </c>
      <c r="AU734" s="139" t="s">
        <v>85</v>
      </c>
      <c r="AY734" s="16" t="s">
        <v>144</v>
      </c>
      <c r="BE734" s="140">
        <f t="shared" si="24"/>
        <v>0</v>
      </c>
      <c r="BF734" s="140">
        <f t="shared" si="25"/>
        <v>0</v>
      </c>
      <c r="BG734" s="140">
        <f t="shared" si="26"/>
        <v>0</v>
      </c>
      <c r="BH734" s="140">
        <f t="shared" si="27"/>
        <v>0</v>
      </c>
      <c r="BI734" s="140">
        <f t="shared" si="28"/>
        <v>0</v>
      </c>
      <c r="BJ734" s="16" t="s">
        <v>83</v>
      </c>
      <c r="BK734" s="140">
        <f t="shared" si="29"/>
        <v>0</v>
      </c>
      <c r="BL734" s="16" t="s">
        <v>255</v>
      </c>
      <c r="BM734" s="139" t="s">
        <v>1137</v>
      </c>
    </row>
    <row r="735" spans="2:65" s="1" customFormat="1" ht="16.5" customHeight="1">
      <c r="B735" s="127"/>
      <c r="C735" s="128" t="s">
        <v>1138</v>
      </c>
      <c r="D735" s="128" t="s">
        <v>147</v>
      </c>
      <c r="E735" s="129" t="s">
        <v>1139</v>
      </c>
      <c r="F735" s="130" t="s">
        <v>1140</v>
      </c>
      <c r="G735" s="131" t="s">
        <v>181</v>
      </c>
      <c r="H735" s="132">
        <v>1</v>
      </c>
      <c r="I735" s="133"/>
      <c r="J735" s="134">
        <f t="shared" si="20"/>
        <v>0</v>
      </c>
      <c r="K735" s="130" t="s">
        <v>395</v>
      </c>
      <c r="L735" s="31"/>
      <c r="M735" s="135" t="s">
        <v>1</v>
      </c>
      <c r="N735" s="136" t="s">
        <v>40</v>
      </c>
      <c r="P735" s="137">
        <f t="shared" si="21"/>
        <v>0</v>
      </c>
      <c r="Q735" s="137">
        <v>0</v>
      </c>
      <c r="R735" s="137">
        <f t="shared" si="22"/>
        <v>0</v>
      </c>
      <c r="S735" s="137">
        <v>0</v>
      </c>
      <c r="T735" s="138">
        <f t="shared" si="23"/>
        <v>0</v>
      </c>
      <c r="AR735" s="139" t="s">
        <v>255</v>
      </c>
      <c r="AT735" s="139" t="s">
        <v>147</v>
      </c>
      <c r="AU735" s="139" t="s">
        <v>85</v>
      </c>
      <c r="AY735" s="16" t="s">
        <v>144</v>
      </c>
      <c r="BE735" s="140">
        <f t="shared" si="24"/>
        <v>0</v>
      </c>
      <c r="BF735" s="140">
        <f t="shared" si="25"/>
        <v>0</v>
      </c>
      <c r="BG735" s="140">
        <f t="shared" si="26"/>
        <v>0</v>
      </c>
      <c r="BH735" s="140">
        <f t="shared" si="27"/>
        <v>0</v>
      </c>
      <c r="BI735" s="140">
        <f t="shared" si="28"/>
        <v>0</v>
      </c>
      <c r="BJ735" s="16" t="s">
        <v>83</v>
      </c>
      <c r="BK735" s="140">
        <f t="shared" si="29"/>
        <v>0</v>
      </c>
      <c r="BL735" s="16" t="s">
        <v>255</v>
      </c>
      <c r="BM735" s="139" t="s">
        <v>1141</v>
      </c>
    </row>
    <row r="736" spans="2:65" s="1" customFormat="1" ht="16.5" customHeight="1">
      <c r="B736" s="127"/>
      <c r="C736" s="128" t="s">
        <v>1142</v>
      </c>
      <c r="D736" s="128" t="s">
        <v>147</v>
      </c>
      <c r="E736" s="129" t="s">
        <v>1143</v>
      </c>
      <c r="F736" s="130" t="s">
        <v>1144</v>
      </c>
      <c r="G736" s="131" t="s">
        <v>181</v>
      </c>
      <c r="H736" s="132">
        <v>4</v>
      </c>
      <c r="I736" s="133"/>
      <c r="J736" s="134">
        <f t="shared" si="20"/>
        <v>0</v>
      </c>
      <c r="K736" s="130" t="s">
        <v>395</v>
      </c>
      <c r="L736" s="31"/>
      <c r="M736" s="135" t="s">
        <v>1</v>
      </c>
      <c r="N736" s="136" t="s">
        <v>40</v>
      </c>
      <c r="P736" s="137">
        <f t="shared" si="21"/>
        <v>0</v>
      </c>
      <c r="Q736" s="137">
        <v>0</v>
      </c>
      <c r="R736" s="137">
        <f t="shared" si="22"/>
        <v>0</v>
      </c>
      <c r="S736" s="137">
        <v>0</v>
      </c>
      <c r="T736" s="138">
        <f t="shared" si="23"/>
        <v>0</v>
      </c>
      <c r="AR736" s="139" t="s">
        <v>255</v>
      </c>
      <c r="AT736" s="139" t="s">
        <v>147</v>
      </c>
      <c r="AU736" s="139" t="s">
        <v>85</v>
      </c>
      <c r="AY736" s="16" t="s">
        <v>144</v>
      </c>
      <c r="BE736" s="140">
        <f t="shared" si="24"/>
        <v>0</v>
      </c>
      <c r="BF736" s="140">
        <f t="shared" si="25"/>
        <v>0</v>
      </c>
      <c r="BG736" s="140">
        <f t="shared" si="26"/>
        <v>0</v>
      </c>
      <c r="BH736" s="140">
        <f t="shared" si="27"/>
        <v>0</v>
      </c>
      <c r="BI736" s="140">
        <f t="shared" si="28"/>
        <v>0</v>
      </c>
      <c r="BJ736" s="16" t="s">
        <v>83</v>
      </c>
      <c r="BK736" s="140">
        <f t="shared" si="29"/>
        <v>0</v>
      </c>
      <c r="BL736" s="16" t="s">
        <v>255</v>
      </c>
      <c r="BM736" s="139" t="s">
        <v>1145</v>
      </c>
    </row>
    <row r="737" spans="2:65" s="1" customFormat="1" ht="21.75" customHeight="1">
      <c r="B737" s="127"/>
      <c r="C737" s="128" t="s">
        <v>1146</v>
      </c>
      <c r="D737" s="128" t="s">
        <v>147</v>
      </c>
      <c r="E737" s="129" t="s">
        <v>1147</v>
      </c>
      <c r="F737" s="130" t="s">
        <v>1148</v>
      </c>
      <c r="G737" s="131" t="s">
        <v>181</v>
      </c>
      <c r="H737" s="132">
        <v>88</v>
      </c>
      <c r="I737" s="133"/>
      <c r="J737" s="134">
        <f t="shared" si="20"/>
        <v>0</v>
      </c>
      <c r="K737" s="130" t="s">
        <v>395</v>
      </c>
      <c r="L737" s="31"/>
      <c r="M737" s="135" t="s">
        <v>1</v>
      </c>
      <c r="N737" s="136" t="s">
        <v>40</v>
      </c>
      <c r="P737" s="137">
        <f t="shared" si="21"/>
        <v>0</v>
      </c>
      <c r="Q737" s="137">
        <v>0</v>
      </c>
      <c r="R737" s="137">
        <f t="shared" si="22"/>
        <v>0</v>
      </c>
      <c r="S737" s="137">
        <v>0</v>
      </c>
      <c r="T737" s="138">
        <f t="shared" si="23"/>
        <v>0</v>
      </c>
      <c r="AR737" s="139" t="s">
        <v>255</v>
      </c>
      <c r="AT737" s="139" t="s">
        <v>147</v>
      </c>
      <c r="AU737" s="139" t="s">
        <v>85</v>
      </c>
      <c r="AY737" s="16" t="s">
        <v>144</v>
      </c>
      <c r="BE737" s="140">
        <f t="shared" si="24"/>
        <v>0</v>
      </c>
      <c r="BF737" s="140">
        <f t="shared" si="25"/>
        <v>0</v>
      </c>
      <c r="BG737" s="140">
        <f t="shared" si="26"/>
        <v>0</v>
      </c>
      <c r="BH737" s="140">
        <f t="shared" si="27"/>
        <v>0</v>
      </c>
      <c r="BI737" s="140">
        <f t="shared" si="28"/>
        <v>0</v>
      </c>
      <c r="BJ737" s="16" t="s">
        <v>83</v>
      </c>
      <c r="BK737" s="140">
        <f t="shared" si="29"/>
        <v>0</v>
      </c>
      <c r="BL737" s="16" t="s">
        <v>255</v>
      </c>
      <c r="BM737" s="139" t="s">
        <v>1149</v>
      </c>
    </row>
    <row r="738" spans="2:65" s="1" customFormat="1" ht="16.5" customHeight="1">
      <c r="B738" s="127"/>
      <c r="C738" s="128" t="s">
        <v>1150</v>
      </c>
      <c r="D738" s="128" t="s">
        <v>147</v>
      </c>
      <c r="E738" s="129" t="s">
        <v>1151</v>
      </c>
      <c r="F738" s="130" t="s">
        <v>1152</v>
      </c>
      <c r="G738" s="131" t="s">
        <v>181</v>
      </c>
      <c r="H738" s="132">
        <v>80</v>
      </c>
      <c r="I738" s="133"/>
      <c r="J738" s="134">
        <f t="shared" si="20"/>
        <v>0</v>
      </c>
      <c r="K738" s="130" t="s">
        <v>395</v>
      </c>
      <c r="L738" s="31"/>
      <c r="M738" s="135" t="s">
        <v>1</v>
      </c>
      <c r="N738" s="136" t="s">
        <v>40</v>
      </c>
      <c r="P738" s="137">
        <f t="shared" si="21"/>
        <v>0</v>
      </c>
      <c r="Q738" s="137">
        <v>0</v>
      </c>
      <c r="R738" s="137">
        <f t="shared" si="22"/>
        <v>0</v>
      </c>
      <c r="S738" s="137">
        <v>0</v>
      </c>
      <c r="T738" s="138">
        <f t="shared" si="23"/>
        <v>0</v>
      </c>
      <c r="AR738" s="139" t="s">
        <v>255</v>
      </c>
      <c r="AT738" s="139" t="s">
        <v>147</v>
      </c>
      <c r="AU738" s="139" t="s">
        <v>85</v>
      </c>
      <c r="AY738" s="16" t="s">
        <v>144</v>
      </c>
      <c r="BE738" s="140">
        <f t="shared" si="24"/>
        <v>0</v>
      </c>
      <c r="BF738" s="140">
        <f t="shared" si="25"/>
        <v>0</v>
      </c>
      <c r="BG738" s="140">
        <f t="shared" si="26"/>
        <v>0</v>
      </c>
      <c r="BH738" s="140">
        <f t="shared" si="27"/>
        <v>0</v>
      </c>
      <c r="BI738" s="140">
        <f t="shared" si="28"/>
        <v>0</v>
      </c>
      <c r="BJ738" s="16" t="s">
        <v>83</v>
      </c>
      <c r="BK738" s="140">
        <f t="shared" si="29"/>
        <v>0</v>
      </c>
      <c r="BL738" s="16" t="s">
        <v>255</v>
      </c>
      <c r="BM738" s="139" t="s">
        <v>1153</v>
      </c>
    </row>
    <row r="739" spans="2:65" s="1" customFormat="1" ht="33" customHeight="1">
      <c r="B739" s="127"/>
      <c r="C739" s="128" t="s">
        <v>1154</v>
      </c>
      <c r="D739" s="128" t="s">
        <v>147</v>
      </c>
      <c r="E739" s="129" t="s">
        <v>1155</v>
      </c>
      <c r="F739" s="130" t="s">
        <v>1156</v>
      </c>
      <c r="G739" s="131" t="s">
        <v>374</v>
      </c>
      <c r="H739" s="132">
        <v>188</v>
      </c>
      <c r="I739" s="133"/>
      <c r="J739" s="134">
        <f t="shared" si="20"/>
        <v>0</v>
      </c>
      <c r="K739" s="130" t="s">
        <v>395</v>
      </c>
      <c r="L739" s="31"/>
      <c r="M739" s="135" t="s">
        <v>1</v>
      </c>
      <c r="N739" s="136" t="s">
        <v>40</v>
      </c>
      <c r="P739" s="137">
        <f t="shared" si="21"/>
        <v>0</v>
      </c>
      <c r="Q739" s="137">
        <v>0</v>
      </c>
      <c r="R739" s="137">
        <f t="shared" si="22"/>
        <v>0</v>
      </c>
      <c r="S739" s="137">
        <v>0</v>
      </c>
      <c r="T739" s="138">
        <f t="shared" si="23"/>
        <v>0</v>
      </c>
      <c r="AR739" s="139" t="s">
        <v>255</v>
      </c>
      <c r="AT739" s="139" t="s">
        <v>147</v>
      </c>
      <c r="AU739" s="139" t="s">
        <v>85</v>
      </c>
      <c r="AY739" s="16" t="s">
        <v>144</v>
      </c>
      <c r="BE739" s="140">
        <f t="shared" si="24"/>
        <v>0</v>
      </c>
      <c r="BF739" s="140">
        <f t="shared" si="25"/>
        <v>0</v>
      </c>
      <c r="BG739" s="140">
        <f t="shared" si="26"/>
        <v>0</v>
      </c>
      <c r="BH739" s="140">
        <f t="shared" si="27"/>
        <v>0</v>
      </c>
      <c r="BI739" s="140">
        <f t="shared" si="28"/>
        <v>0</v>
      </c>
      <c r="BJ739" s="16" t="s">
        <v>83</v>
      </c>
      <c r="BK739" s="140">
        <f t="shared" si="29"/>
        <v>0</v>
      </c>
      <c r="BL739" s="16" t="s">
        <v>255</v>
      </c>
      <c r="BM739" s="139" t="s">
        <v>1157</v>
      </c>
    </row>
    <row r="740" spans="2:65" s="1" customFormat="1" ht="33" customHeight="1">
      <c r="B740" s="127"/>
      <c r="C740" s="128" t="s">
        <v>1158</v>
      </c>
      <c r="D740" s="128" t="s">
        <v>147</v>
      </c>
      <c r="E740" s="129" t="s">
        <v>1159</v>
      </c>
      <c r="F740" s="130" t="s">
        <v>1160</v>
      </c>
      <c r="G740" s="131" t="s">
        <v>374</v>
      </c>
      <c r="H740" s="132">
        <v>88</v>
      </c>
      <c r="I740" s="133"/>
      <c r="J740" s="134">
        <f t="shared" si="20"/>
        <v>0</v>
      </c>
      <c r="K740" s="130" t="s">
        <v>395</v>
      </c>
      <c r="L740" s="31"/>
      <c r="M740" s="135" t="s">
        <v>1</v>
      </c>
      <c r="N740" s="136" t="s">
        <v>40</v>
      </c>
      <c r="P740" s="137">
        <f t="shared" si="21"/>
        <v>0</v>
      </c>
      <c r="Q740" s="137">
        <v>0</v>
      </c>
      <c r="R740" s="137">
        <f t="shared" si="22"/>
        <v>0</v>
      </c>
      <c r="S740" s="137">
        <v>0</v>
      </c>
      <c r="T740" s="138">
        <f t="shared" si="23"/>
        <v>0</v>
      </c>
      <c r="AR740" s="139" t="s">
        <v>255</v>
      </c>
      <c r="AT740" s="139" t="s">
        <v>147</v>
      </c>
      <c r="AU740" s="139" t="s">
        <v>85</v>
      </c>
      <c r="AY740" s="16" t="s">
        <v>144</v>
      </c>
      <c r="BE740" s="140">
        <f t="shared" si="24"/>
        <v>0</v>
      </c>
      <c r="BF740" s="140">
        <f t="shared" si="25"/>
        <v>0</v>
      </c>
      <c r="BG740" s="140">
        <f t="shared" si="26"/>
        <v>0</v>
      </c>
      <c r="BH740" s="140">
        <f t="shared" si="27"/>
        <v>0</v>
      </c>
      <c r="BI740" s="140">
        <f t="shared" si="28"/>
        <v>0</v>
      </c>
      <c r="BJ740" s="16" t="s">
        <v>83</v>
      </c>
      <c r="BK740" s="140">
        <f t="shared" si="29"/>
        <v>0</v>
      </c>
      <c r="BL740" s="16" t="s">
        <v>255</v>
      </c>
      <c r="BM740" s="139" t="s">
        <v>1161</v>
      </c>
    </row>
    <row r="741" spans="2:65" s="1" customFormat="1" ht="33" customHeight="1">
      <c r="B741" s="127"/>
      <c r="C741" s="128" t="s">
        <v>1162</v>
      </c>
      <c r="D741" s="128" t="s">
        <v>147</v>
      </c>
      <c r="E741" s="129" t="s">
        <v>1163</v>
      </c>
      <c r="F741" s="130" t="s">
        <v>1164</v>
      </c>
      <c r="G741" s="131" t="s">
        <v>374</v>
      </c>
      <c r="H741" s="132">
        <v>103</v>
      </c>
      <c r="I741" s="133"/>
      <c r="J741" s="134">
        <f t="shared" si="20"/>
        <v>0</v>
      </c>
      <c r="K741" s="130" t="s">
        <v>395</v>
      </c>
      <c r="L741" s="31"/>
      <c r="M741" s="135" t="s">
        <v>1</v>
      </c>
      <c r="N741" s="136" t="s">
        <v>40</v>
      </c>
      <c r="P741" s="137">
        <f t="shared" si="21"/>
        <v>0</v>
      </c>
      <c r="Q741" s="137">
        <v>0</v>
      </c>
      <c r="R741" s="137">
        <f t="shared" si="22"/>
        <v>0</v>
      </c>
      <c r="S741" s="137">
        <v>0</v>
      </c>
      <c r="T741" s="138">
        <f t="shared" si="23"/>
        <v>0</v>
      </c>
      <c r="AR741" s="139" t="s">
        <v>255</v>
      </c>
      <c r="AT741" s="139" t="s">
        <v>147</v>
      </c>
      <c r="AU741" s="139" t="s">
        <v>85</v>
      </c>
      <c r="AY741" s="16" t="s">
        <v>144</v>
      </c>
      <c r="BE741" s="140">
        <f t="shared" si="24"/>
        <v>0</v>
      </c>
      <c r="BF741" s="140">
        <f t="shared" si="25"/>
        <v>0</v>
      </c>
      <c r="BG741" s="140">
        <f t="shared" si="26"/>
        <v>0</v>
      </c>
      <c r="BH741" s="140">
        <f t="shared" si="27"/>
        <v>0</v>
      </c>
      <c r="BI741" s="140">
        <f t="shared" si="28"/>
        <v>0</v>
      </c>
      <c r="BJ741" s="16" t="s">
        <v>83</v>
      </c>
      <c r="BK741" s="140">
        <f t="shared" si="29"/>
        <v>0</v>
      </c>
      <c r="BL741" s="16" t="s">
        <v>255</v>
      </c>
      <c r="BM741" s="139" t="s">
        <v>1165</v>
      </c>
    </row>
    <row r="742" spans="2:65" s="1" customFormat="1" ht="24.2" customHeight="1">
      <c r="B742" s="127"/>
      <c r="C742" s="128" t="s">
        <v>1166</v>
      </c>
      <c r="D742" s="128" t="s">
        <v>147</v>
      </c>
      <c r="E742" s="129" t="s">
        <v>1167</v>
      </c>
      <c r="F742" s="130" t="s">
        <v>1168</v>
      </c>
      <c r="G742" s="131" t="s">
        <v>374</v>
      </c>
      <c r="H742" s="132">
        <v>757</v>
      </c>
      <c r="I742" s="133"/>
      <c r="J742" s="134">
        <f t="shared" si="20"/>
        <v>0</v>
      </c>
      <c r="K742" s="130" t="s">
        <v>395</v>
      </c>
      <c r="L742" s="31"/>
      <c r="M742" s="135" t="s">
        <v>1</v>
      </c>
      <c r="N742" s="136" t="s">
        <v>40</v>
      </c>
      <c r="P742" s="137">
        <f t="shared" si="21"/>
        <v>0</v>
      </c>
      <c r="Q742" s="137">
        <v>0</v>
      </c>
      <c r="R742" s="137">
        <f t="shared" si="22"/>
        <v>0</v>
      </c>
      <c r="S742" s="137">
        <v>0</v>
      </c>
      <c r="T742" s="138">
        <f t="shared" si="23"/>
        <v>0</v>
      </c>
      <c r="AR742" s="139" t="s">
        <v>255</v>
      </c>
      <c r="AT742" s="139" t="s">
        <v>147</v>
      </c>
      <c r="AU742" s="139" t="s">
        <v>85</v>
      </c>
      <c r="AY742" s="16" t="s">
        <v>144</v>
      </c>
      <c r="BE742" s="140">
        <f t="shared" si="24"/>
        <v>0</v>
      </c>
      <c r="BF742" s="140">
        <f t="shared" si="25"/>
        <v>0</v>
      </c>
      <c r="BG742" s="140">
        <f t="shared" si="26"/>
        <v>0</v>
      </c>
      <c r="BH742" s="140">
        <f t="shared" si="27"/>
        <v>0</v>
      </c>
      <c r="BI742" s="140">
        <f t="shared" si="28"/>
        <v>0</v>
      </c>
      <c r="BJ742" s="16" t="s">
        <v>83</v>
      </c>
      <c r="BK742" s="140">
        <f t="shared" si="29"/>
        <v>0</v>
      </c>
      <c r="BL742" s="16" t="s">
        <v>255</v>
      </c>
      <c r="BM742" s="139" t="s">
        <v>1169</v>
      </c>
    </row>
    <row r="743" spans="2:65" s="1" customFormat="1" ht="33" customHeight="1">
      <c r="B743" s="127"/>
      <c r="C743" s="128" t="s">
        <v>1170</v>
      </c>
      <c r="D743" s="128" t="s">
        <v>147</v>
      </c>
      <c r="E743" s="129" t="s">
        <v>1171</v>
      </c>
      <c r="F743" s="130" t="s">
        <v>1172</v>
      </c>
      <c r="G743" s="131" t="s">
        <v>374</v>
      </c>
      <c r="H743" s="132">
        <v>123</v>
      </c>
      <c r="I743" s="133"/>
      <c r="J743" s="134">
        <f t="shared" si="20"/>
        <v>0</v>
      </c>
      <c r="K743" s="130" t="s">
        <v>395</v>
      </c>
      <c r="L743" s="31"/>
      <c r="M743" s="135" t="s">
        <v>1</v>
      </c>
      <c r="N743" s="136" t="s">
        <v>40</v>
      </c>
      <c r="P743" s="137">
        <f t="shared" si="21"/>
        <v>0</v>
      </c>
      <c r="Q743" s="137">
        <v>0</v>
      </c>
      <c r="R743" s="137">
        <f t="shared" si="22"/>
        <v>0</v>
      </c>
      <c r="S743" s="137">
        <v>0</v>
      </c>
      <c r="T743" s="138">
        <f t="shared" si="23"/>
        <v>0</v>
      </c>
      <c r="AR743" s="139" t="s">
        <v>255</v>
      </c>
      <c r="AT743" s="139" t="s">
        <v>147</v>
      </c>
      <c r="AU743" s="139" t="s">
        <v>85</v>
      </c>
      <c r="AY743" s="16" t="s">
        <v>144</v>
      </c>
      <c r="BE743" s="140">
        <f t="shared" si="24"/>
        <v>0</v>
      </c>
      <c r="BF743" s="140">
        <f t="shared" si="25"/>
        <v>0</v>
      </c>
      <c r="BG743" s="140">
        <f t="shared" si="26"/>
        <v>0</v>
      </c>
      <c r="BH743" s="140">
        <f t="shared" si="27"/>
        <v>0</v>
      </c>
      <c r="BI743" s="140">
        <f t="shared" si="28"/>
        <v>0</v>
      </c>
      <c r="BJ743" s="16" t="s">
        <v>83</v>
      </c>
      <c r="BK743" s="140">
        <f t="shared" si="29"/>
        <v>0</v>
      </c>
      <c r="BL743" s="16" t="s">
        <v>255</v>
      </c>
      <c r="BM743" s="139" t="s">
        <v>1173</v>
      </c>
    </row>
    <row r="744" spans="2:65" s="1" customFormat="1" ht="24.2" customHeight="1">
      <c r="B744" s="127"/>
      <c r="C744" s="128" t="s">
        <v>1174</v>
      </c>
      <c r="D744" s="128" t="s">
        <v>147</v>
      </c>
      <c r="E744" s="129" t="s">
        <v>1175</v>
      </c>
      <c r="F744" s="130" t="s">
        <v>1176</v>
      </c>
      <c r="G744" s="131" t="s">
        <v>374</v>
      </c>
      <c r="H744" s="132">
        <v>24</v>
      </c>
      <c r="I744" s="133"/>
      <c r="J744" s="134">
        <f t="shared" si="20"/>
        <v>0</v>
      </c>
      <c r="K744" s="130" t="s">
        <v>395</v>
      </c>
      <c r="L744" s="31"/>
      <c r="M744" s="135" t="s">
        <v>1</v>
      </c>
      <c r="N744" s="136" t="s">
        <v>40</v>
      </c>
      <c r="P744" s="137">
        <f t="shared" si="21"/>
        <v>0</v>
      </c>
      <c r="Q744" s="137">
        <v>0</v>
      </c>
      <c r="R744" s="137">
        <f t="shared" si="22"/>
        <v>0</v>
      </c>
      <c r="S744" s="137">
        <v>0</v>
      </c>
      <c r="T744" s="138">
        <f t="shared" si="23"/>
        <v>0</v>
      </c>
      <c r="AR744" s="139" t="s">
        <v>255</v>
      </c>
      <c r="AT744" s="139" t="s">
        <v>147</v>
      </c>
      <c r="AU744" s="139" t="s">
        <v>85</v>
      </c>
      <c r="AY744" s="16" t="s">
        <v>144</v>
      </c>
      <c r="BE744" s="140">
        <f t="shared" si="24"/>
        <v>0</v>
      </c>
      <c r="BF744" s="140">
        <f t="shared" si="25"/>
        <v>0</v>
      </c>
      <c r="BG744" s="140">
        <f t="shared" si="26"/>
        <v>0</v>
      </c>
      <c r="BH744" s="140">
        <f t="shared" si="27"/>
        <v>0</v>
      </c>
      <c r="BI744" s="140">
        <f t="shared" si="28"/>
        <v>0</v>
      </c>
      <c r="BJ744" s="16" t="s">
        <v>83</v>
      </c>
      <c r="BK744" s="140">
        <f t="shared" si="29"/>
        <v>0</v>
      </c>
      <c r="BL744" s="16" t="s">
        <v>255</v>
      </c>
      <c r="BM744" s="139" t="s">
        <v>1177</v>
      </c>
    </row>
    <row r="745" spans="2:65" s="1" customFormat="1" ht="24.2" customHeight="1">
      <c r="B745" s="127"/>
      <c r="C745" s="128" t="s">
        <v>1178</v>
      </c>
      <c r="D745" s="128" t="s">
        <v>147</v>
      </c>
      <c r="E745" s="129" t="s">
        <v>1179</v>
      </c>
      <c r="F745" s="130" t="s">
        <v>1180</v>
      </c>
      <c r="G745" s="131" t="s">
        <v>374</v>
      </c>
      <c r="H745" s="132">
        <v>32</v>
      </c>
      <c r="I745" s="133"/>
      <c r="J745" s="134">
        <f t="shared" si="20"/>
        <v>0</v>
      </c>
      <c r="K745" s="130" t="s">
        <v>395</v>
      </c>
      <c r="L745" s="31"/>
      <c r="M745" s="135" t="s">
        <v>1</v>
      </c>
      <c r="N745" s="136" t="s">
        <v>40</v>
      </c>
      <c r="P745" s="137">
        <f t="shared" si="21"/>
        <v>0</v>
      </c>
      <c r="Q745" s="137">
        <v>0</v>
      </c>
      <c r="R745" s="137">
        <f t="shared" si="22"/>
        <v>0</v>
      </c>
      <c r="S745" s="137">
        <v>0</v>
      </c>
      <c r="T745" s="138">
        <f t="shared" si="23"/>
        <v>0</v>
      </c>
      <c r="AR745" s="139" t="s">
        <v>255</v>
      </c>
      <c r="AT745" s="139" t="s">
        <v>147</v>
      </c>
      <c r="AU745" s="139" t="s">
        <v>85</v>
      </c>
      <c r="AY745" s="16" t="s">
        <v>144</v>
      </c>
      <c r="BE745" s="140">
        <f t="shared" si="24"/>
        <v>0</v>
      </c>
      <c r="BF745" s="140">
        <f t="shared" si="25"/>
        <v>0</v>
      </c>
      <c r="BG745" s="140">
        <f t="shared" si="26"/>
        <v>0</v>
      </c>
      <c r="BH745" s="140">
        <f t="shared" si="27"/>
        <v>0</v>
      </c>
      <c r="BI745" s="140">
        <f t="shared" si="28"/>
        <v>0</v>
      </c>
      <c r="BJ745" s="16" t="s">
        <v>83</v>
      </c>
      <c r="BK745" s="140">
        <f t="shared" si="29"/>
        <v>0</v>
      </c>
      <c r="BL745" s="16" t="s">
        <v>255</v>
      </c>
      <c r="BM745" s="139" t="s">
        <v>1181</v>
      </c>
    </row>
    <row r="746" spans="2:65" s="1" customFormat="1" ht="21.75" customHeight="1">
      <c r="B746" s="127"/>
      <c r="C746" s="128" t="s">
        <v>1182</v>
      </c>
      <c r="D746" s="128" t="s">
        <v>147</v>
      </c>
      <c r="E746" s="129" t="s">
        <v>1183</v>
      </c>
      <c r="F746" s="130" t="s">
        <v>1184</v>
      </c>
      <c r="G746" s="131" t="s">
        <v>181</v>
      </c>
      <c r="H746" s="132">
        <v>265</v>
      </c>
      <c r="I746" s="133"/>
      <c r="J746" s="134">
        <f t="shared" si="20"/>
        <v>0</v>
      </c>
      <c r="K746" s="130" t="s">
        <v>395</v>
      </c>
      <c r="L746" s="31"/>
      <c r="M746" s="135" t="s">
        <v>1</v>
      </c>
      <c r="N746" s="136" t="s">
        <v>40</v>
      </c>
      <c r="P746" s="137">
        <f t="shared" si="21"/>
        <v>0</v>
      </c>
      <c r="Q746" s="137">
        <v>0</v>
      </c>
      <c r="R746" s="137">
        <f t="shared" si="22"/>
        <v>0</v>
      </c>
      <c r="S746" s="137">
        <v>0</v>
      </c>
      <c r="T746" s="138">
        <f t="shared" si="23"/>
        <v>0</v>
      </c>
      <c r="AR746" s="139" t="s">
        <v>255</v>
      </c>
      <c r="AT746" s="139" t="s">
        <v>147</v>
      </c>
      <c r="AU746" s="139" t="s">
        <v>85</v>
      </c>
      <c r="AY746" s="16" t="s">
        <v>144</v>
      </c>
      <c r="BE746" s="140">
        <f t="shared" si="24"/>
        <v>0</v>
      </c>
      <c r="BF746" s="140">
        <f t="shared" si="25"/>
        <v>0</v>
      </c>
      <c r="BG746" s="140">
        <f t="shared" si="26"/>
        <v>0</v>
      </c>
      <c r="BH746" s="140">
        <f t="shared" si="27"/>
        <v>0</v>
      </c>
      <c r="BI746" s="140">
        <f t="shared" si="28"/>
        <v>0</v>
      </c>
      <c r="BJ746" s="16" t="s">
        <v>83</v>
      </c>
      <c r="BK746" s="140">
        <f t="shared" si="29"/>
        <v>0</v>
      </c>
      <c r="BL746" s="16" t="s">
        <v>255</v>
      </c>
      <c r="BM746" s="139" t="s">
        <v>1185</v>
      </c>
    </row>
    <row r="747" spans="2:65" s="1" customFormat="1" ht="16.5" customHeight="1">
      <c r="B747" s="127"/>
      <c r="C747" s="128" t="s">
        <v>1186</v>
      </c>
      <c r="D747" s="128" t="s">
        <v>147</v>
      </c>
      <c r="E747" s="129" t="s">
        <v>1187</v>
      </c>
      <c r="F747" s="130" t="s">
        <v>1188</v>
      </c>
      <c r="G747" s="131" t="s">
        <v>181</v>
      </c>
      <c r="H747" s="132">
        <v>4</v>
      </c>
      <c r="I747" s="133"/>
      <c r="J747" s="134">
        <f t="shared" si="20"/>
        <v>0</v>
      </c>
      <c r="K747" s="130" t="s">
        <v>395</v>
      </c>
      <c r="L747" s="31"/>
      <c r="M747" s="135" t="s">
        <v>1</v>
      </c>
      <c r="N747" s="136" t="s">
        <v>40</v>
      </c>
      <c r="P747" s="137">
        <f t="shared" si="21"/>
        <v>0</v>
      </c>
      <c r="Q747" s="137">
        <v>0</v>
      </c>
      <c r="R747" s="137">
        <f t="shared" si="22"/>
        <v>0</v>
      </c>
      <c r="S747" s="137">
        <v>0</v>
      </c>
      <c r="T747" s="138">
        <f t="shared" si="23"/>
        <v>0</v>
      </c>
      <c r="AR747" s="139" t="s">
        <v>255</v>
      </c>
      <c r="AT747" s="139" t="s">
        <v>147</v>
      </c>
      <c r="AU747" s="139" t="s">
        <v>85</v>
      </c>
      <c r="AY747" s="16" t="s">
        <v>144</v>
      </c>
      <c r="BE747" s="140">
        <f t="shared" si="24"/>
        <v>0</v>
      </c>
      <c r="BF747" s="140">
        <f t="shared" si="25"/>
        <v>0</v>
      </c>
      <c r="BG747" s="140">
        <f t="shared" si="26"/>
        <v>0</v>
      </c>
      <c r="BH747" s="140">
        <f t="shared" si="27"/>
        <v>0</v>
      </c>
      <c r="BI747" s="140">
        <f t="shared" si="28"/>
        <v>0</v>
      </c>
      <c r="BJ747" s="16" t="s">
        <v>83</v>
      </c>
      <c r="BK747" s="140">
        <f t="shared" si="29"/>
        <v>0</v>
      </c>
      <c r="BL747" s="16" t="s">
        <v>255</v>
      </c>
      <c r="BM747" s="139" t="s">
        <v>1189</v>
      </c>
    </row>
    <row r="748" spans="2:65" s="1" customFormat="1" ht="16.5" customHeight="1">
      <c r="B748" s="127"/>
      <c r="C748" s="128" t="s">
        <v>1190</v>
      </c>
      <c r="D748" s="128" t="s">
        <v>147</v>
      </c>
      <c r="E748" s="129" t="s">
        <v>1191</v>
      </c>
      <c r="F748" s="130" t="s">
        <v>1192</v>
      </c>
      <c r="G748" s="131" t="s">
        <v>181</v>
      </c>
      <c r="H748" s="132">
        <v>1</v>
      </c>
      <c r="I748" s="133"/>
      <c r="J748" s="134">
        <f t="shared" si="20"/>
        <v>0</v>
      </c>
      <c r="K748" s="130" t="s">
        <v>395</v>
      </c>
      <c r="L748" s="31"/>
      <c r="M748" s="135" t="s">
        <v>1</v>
      </c>
      <c r="N748" s="136" t="s">
        <v>40</v>
      </c>
      <c r="P748" s="137">
        <f t="shared" si="21"/>
        <v>0</v>
      </c>
      <c r="Q748" s="137">
        <v>0</v>
      </c>
      <c r="R748" s="137">
        <f t="shared" si="22"/>
        <v>0</v>
      </c>
      <c r="S748" s="137">
        <v>0</v>
      </c>
      <c r="T748" s="138">
        <f t="shared" si="23"/>
        <v>0</v>
      </c>
      <c r="AR748" s="139" t="s">
        <v>255</v>
      </c>
      <c r="AT748" s="139" t="s">
        <v>147</v>
      </c>
      <c r="AU748" s="139" t="s">
        <v>85</v>
      </c>
      <c r="AY748" s="16" t="s">
        <v>144</v>
      </c>
      <c r="BE748" s="140">
        <f t="shared" si="24"/>
        <v>0</v>
      </c>
      <c r="BF748" s="140">
        <f t="shared" si="25"/>
        <v>0</v>
      </c>
      <c r="BG748" s="140">
        <f t="shared" si="26"/>
        <v>0</v>
      </c>
      <c r="BH748" s="140">
        <f t="shared" si="27"/>
        <v>0</v>
      </c>
      <c r="BI748" s="140">
        <f t="shared" si="28"/>
        <v>0</v>
      </c>
      <c r="BJ748" s="16" t="s">
        <v>83</v>
      </c>
      <c r="BK748" s="140">
        <f t="shared" si="29"/>
        <v>0</v>
      </c>
      <c r="BL748" s="16" t="s">
        <v>255</v>
      </c>
      <c r="BM748" s="139" t="s">
        <v>1193</v>
      </c>
    </row>
    <row r="749" spans="2:65" s="1" customFormat="1" ht="24.2" customHeight="1">
      <c r="B749" s="127"/>
      <c r="C749" s="128" t="s">
        <v>1194</v>
      </c>
      <c r="D749" s="128" t="s">
        <v>147</v>
      </c>
      <c r="E749" s="129" t="s">
        <v>1195</v>
      </c>
      <c r="F749" s="130" t="s">
        <v>1196</v>
      </c>
      <c r="G749" s="131" t="s">
        <v>181</v>
      </c>
      <c r="H749" s="132">
        <v>5</v>
      </c>
      <c r="I749" s="133"/>
      <c r="J749" s="134">
        <f t="shared" si="20"/>
        <v>0</v>
      </c>
      <c r="K749" s="130" t="s">
        <v>395</v>
      </c>
      <c r="L749" s="31"/>
      <c r="M749" s="135" t="s">
        <v>1</v>
      </c>
      <c r="N749" s="136" t="s">
        <v>40</v>
      </c>
      <c r="P749" s="137">
        <f t="shared" si="21"/>
        <v>0</v>
      </c>
      <c r="Q749" s="137">
        <v>0</v>
      </c>
      <c r="R749" s="137">
        <f t="shared" si="22"/>
        <v>0</v>
      </c>
      <c r="S749" s="137">
        <v>0</v>
      </c>
      <c r="T749" s="138">
        <f t="shared" si="23"/>
        <v>0</v>
      </c>
      <c r="AR749" s="139" t="s">
        <v>255</v>
      </c>
      <c r="AT749" s="139" t="s">
        <v>147</v>
      </c>
      <c r="AU749" s="139" t="s">
        <v>85</v>
      </c>
      <c r="AY749" s="16" t="s">
        <v>144</v>
      </c>
      <c r="BE749" s="140">
        <f t="shared" si="24"/>
        <v>0</v>
      </c>
      <c r="BF749" s="140">
        <f t="shared" si="25"/>
        <v>0</v>
      </c>
      <c r="BG749" s="140">
        <f t="shared" si="26"/>
        <v>0</v>
      </c>
      <c r="BH749" s="140">
        <f t="shared" si="27"/>
        <v>0</v>
      </c>
      <c r="BI749" s="140">
        <f t="shared" si="28"/>
        <v>0</v>
      </c>
      <c r="BJ749" s="16" t="s">
        <v>83</v>
      </c>
      <c r="BK749" s="140">
        <f t="shared" si="29"/>
        <v>0</v>
      </c>
      <c r="BL749" s="16" t="s">
        <v>255</v>
      </c>
      <c r="BM749" s="139" t="s">
        <v>1197</v>
      </c>
    </row>
    <row r="750" spans="2:65" s="1" customFormat="1" ht="24.2" customHeight="1">
      <c r="B750" s="127"/>
      <c r="C750" s="128" t="s">
        <v>1198</v>
      </c>
      <c r="D750" s="128" t="s">
        <v>147</v>
      </c>
      <c r="E750" s="129" t="s">
        <v>1199</v>
      </c>
      <c r="F750" s="130" t="s">
        <v>1200</v>
      </c>
      <c r="G750" s="131" t="s">
        <v>181</v>
      </c>
      <c r="H750" s="132">
        <v>3</v>
      </c>
      <c r="I750" s="133"/>
      <c r="J750" s="134">
        <f t="shared" si="20"/>
        <v>0</v>
      </c>
      <c r="K750" s="130" t="s">
        <v>395</v>
      </c>
      <c r="L750" s="31"/>
      <c r="M750" s="135" t="s">
        <v>1</v>
      </c>
      <c r="N750" s="136" t="s">
        <v>40</v>
      </c>
      <c r="P750" s="137">
        <f t="shared" si="21"/>
        <v>0</v>
      </c>
      <c r="Q750" s="137">
        <v>0</v>
      </c>
      <c r="R750" s="137">
        <f t="shared" si="22"/>
        <v>0</v>
      </c>
      <c r="S750" s="137">
        <v>0</v>
      </c>
      <c r="T750" s="138">
        <f t="shared" si="23"/>
        <v>0</v>
      </c>
      <c r="AR750" s="139" t="s">
        <v>255</v>
      </c>
      <c r="AT750" s="139" t="s">
        <v>147</v>
      </c>
      <c r="AU750" s="139" t="s">
        <v>85</v>
      </c>
      <c r="AY750" s="16" t="s">
        <v>144</v>
      </c>
      <c r="BE750" s="140">
        <f t="shared" si="24"/>
        <v>0</v>
      </c>
      <c r="BF750" s="140">
        <f t="shared" si="25"/>
        <v>0</v>
      </c>
      <c r="BG750" s="140">
        <f t="shared" si="26"/>
        <v>0</v>
      </c>
      <c r="BH750" s="140">
        <f t="shared" si="27"/>
        <v>0</v>
      </c>
      <c r="BI750" s="140">
        <f t="shared" si="28"/>
        <v>0</v>
      </c>
      <c r="BJ750" s="16" t="s">
        <v>83</v>
      </c>
      <c r="BK750" s="140">
        <f t="shared" si="29"/>
        <v>0</v>
      </c>
      <c r="BL750" s="16" t="s">
        <v>255</v>
      </c>
      <c r="BM750" s="139" t="s">
        <v>1201</v>
      </c>
    </row>
    <row r="751" spans="2:65" s="1" customFormat="1" ht="33" customHeight="1">
      <c r="B751" s="127"/>
      <c r="C751" s="128" t="s">
        <v>1202</v>
      </c>
      <c r="D751" s="128" t="s">
        <v>147</v>
      </c>
      <c r="E751" s="129" t="s">
        <v>1203</v>
      </c>
      <c r="F751" s="130" t="s">
        <v>1204</v>
      </c>
      <c r="G751" s="131" t="s">
        <v>181</v>
      </c>
      <c r="H751" s="132">
        <v>2</v>
      </c>
      <c r="I751" s="133"/>
      <c r="J751" s="134">
        <f t="shared" si="20"/>
        <v>0</v>
      </c>
      <c r="K751" s="130" t="s">
        <v>395</v>
      </c>
      <c r="L751" s="31"/>
      <c r="M751" s="135" t="s">
        <v>1</v>
      </c>
      <c r="N751" s="136" t="s">
        <v>40</v>
      </c>
      <c r="P751" s="137">
        <f t="shared" si="21"/>
        <v>0</v>
      </c>
      <c r="Q751" s="137">
        <v>0</v>
      </c>
      <c r="R751" s="137">
        <f t="shared" si="22"/>
        <v>0</v>
      </c>
      <c r="S751" s="137">
        <v>0</v>
      </c>
      <c r="T751" s="138">
        <f t="shared" si="23"/>
        <v>0</v>
      </c>
      <c r="AR751" s="139" t="s">
        <v>255</v>
      </c>
      <c r="AT751" s="139" t="s">
        <v>147</v>
      </c>
      <c r="AU751" s="139" t="s">
        <v>85</v>
      </c>
      <c r="AY751" s="16" t="s">
        <v>144</v>
      </c>
      <c r="BE751" s="140">
        <f t="shared" si="24"/>
        <v>0</v>
      </c>
      <c r="BF751" s="140">
        <f t="shared" si="25"/>
        <v>0</v>
      </c>
      <c r="BG751" s="140">
        <f t="shared" si="26"/>
        <v>0</v>
      </c>
      <c r="BH751" s="140">
        <f t="shared" si="27"/>
        <v>0</v>
      </c>
      <c r="BI751" s="140">
        <f t="shared" si="28"/>
        <v>0</v>
      </c>
      <c r="BJ751" s="16" t="s">
        <v>83</v>
      </c>
      <c r="BK751" s="140">
        <f t="shared" si="29"/>
        <v>0</v>
      </c>
      <c r="BL751" s="16" t="s">
        <v>255</v>
      </c>
      <c r="BM751" s="139" t="s">
        <v>1205</v>
      </c>
    </row>
    <row r="752" spans="2:65" s="1" customFormat="1" ht="24.2" customHeight="1">
      <c r="B752" s="127"/>
      <c r="C752" s="128" t="s">
        <v>1206</v>
      </c>
      <c r="D752" s="128" t="s">
        <v>147</v>
      </c>
      <c r="E752" s="129" t="s">
        <v>1207</v>
      </c>
      <c r="F752" s="130" t="s">
        <v>1208</v>
      </c>
      <c r="G752" s="131" t="s">
        <v>181</v>
      </c>
      <c r="H752" s="132">
        <v>6</v>
      </c>
      <c r="I752" s="133"/>
      <c r="J752" s="134">
        <f t="shared" si="20"/>
        <v>0</v>
      </c>
      <c r="K752" s="130" t="s">
        <v>395</v>
      </c>
      <c r="L752" s="31"/>
      <c r="M752" s="135" t="s">
        <v>1</v>
      </c>
      <c r="N752" s="136" t="s">
        <v>40</v>
      </c>
      <c r="P752" s="137">
        <f t="shared" si="21"/>
        <v>0</v>
      </c>
      <c r="Q752" s="137">
        <v>0</v>
      </c>
      <c r="R752" s="137">
        <f t="shared" si="22"/>
        <v>0</v>
      </c>
      <c r="S752" s="137">
        <v>0</v>
      </c>
      <c r="T752" s="138">
        <f t="shared" si="23"/>
        <v>0</v>
      </c>
      <c r="AR752" s="139" t="s">
        <v>255</v>
      </c>
      <c r="AT752" s="139" t="s">
        <v>147</v>
      </c>
      <c r="AU752" s="139" t="s">
        <v>85</v>
      </c>
      <c r="AY752" s="16" t="s">
        <v>144</v>
      </c>
      <c r="BE752" s="140">
        <f t="shared" si="24"/>
        <v>0</v>
      </c>
      <c r="BF752" s="140">
        <f t="shared" si="25"/>
        <v>0</v>
      </c>
      <c r="BG752" s="140">
        <f t="shared" si="26"/>
        <v>0</v>
      </c>
      <c r="BH752" s="140">
        <f t="shared" si="27"/>
        <v>0</v>
      </c>
      <c r="BI752" s="140">
        <f t="shared" si="28"/>
        <v>0</v>
      </c>
      <c r="BJ752" s="16" t="s">
        <v>83</v>
      </c>
      <c r="BK752" s="140">
        <f t="shared" si="29"/>
        <v>0</v>
      </c>
      <c r="BL752" s="16" t="s">
        <v>255</v>
      </c>
      <c r="BM752" s="139" t="s">
        <v>1209</v>
      </c>
    </row>
    <row r="753" spans="2:65" s="1" customFormat="1" ht="24.2" customHeight="1">
      <c r="B753" s="127"/>
      <c r="C753" s="128" t="s">
        <v>1210</v>
      </c>
      <c r="D753" s="128" t="s">
        <v>147</v>
      </c>
      <c r="E753" s="129" t="s">
        <v>1211</v>
      </c>
      <c r="F753" s="130" t="s">
        <v>1212</v>
      </c>
      <c r="G753" s="131" t="s">
        <v>181</v>
      </c>
      <c r="H753" s="132">
        <v>6</v>
      </c>
      <c r="I753" s="133"/>
      <c r="J753" s="134">
        <f t="shared" si="20"/>
        <v>0</v>
      </c>
      <c r="K753" s="130" t="s">
        <v>395</v>
      </c>
      <c r="L753" s="31"/>
      <c r="M753" s="135" t="s">
        <v>1</v>
      </c>
      <c r="N753" s="136" t="s">
        <v>40</v>
      </c>
      <c r="P753" s="137">
        <f t="shared" si="21"/>
        <v>0</v>
      </c>
      <c r="Q753" s="137">
        <v>0</v>
      </c>
      <c r="R753" s="137">
        <f t="shared" si="22"/>
        <v>0</v>
      </c>
      <c r="S753" s="137">
        <v>0</v>
      </c>
      <c r="T753" s="138">
        <f t="shared" si="23"/>
        <v>0</v>
      </c>
      <c r="AR753" s="139" t="s">
        <v>255</v>
      </c>
      <c r="AT753" s="139" t="s">
        <v>147</v>
      </c>
      <c r="AU753" s="139" t="s">
        <v>85</v>
      </c>
      <c r="AY753" s="16" t="s">
        <v>144</v>
      </c>
      <c r="BE753" s="140">
        <f t="shared" si="24"/>
        <v>0</v>
      </c>
      <c r="BF753" s="140">
        <f t="shared" si="25"/>
        <v>0</v>
      </c>
      <c r="BG753" s="140">
        <f t="shared" si="26"/>
        <v>0</v>
      </c>
      <c r="BH753" s="140">
        <f t="shared" si="27"/>
        <v>0</v>
      </c>
      <c r="BI753" s="140">
        <f t="shared" si="28"/>
        <v>0</v>
      </c>
      <c r="BJ753" s="16" t="s">
        <v>83</v>
      </c>
      <c r="BK753" s="140">
        <f t="shared" si="29"/>
        <v>0</v>
      </c>
      <c r="BL753" s="16" t="s">
        <v>255</v>
      </c>
      <c r="BM753" s="139" t="s">
        <v>1213</v>
      </c>
    </row>
    <row r="754" spans="2:65" s="1" customFormat="1" ht="33" customHeight="1">
      <c r="B754" s="127"/>
      <c r="C754" s="128" t="s">
        <v>1214</v>
      </c>
      <c r="D754" s="128" t="s">
        <v>147</v>
      </c>
      <c r="E754" s="129" t="s">
        <v>1215</v>
      </c>
      <c r="F754" s="130" t="s">
        <v>1216</v>
      </c>
      <c r="G754" s="131" t="s">
        <v>181</v>
      </c>
      <c r="H754" s="132">
        <v>60</v>
      </c>
      <c r="I754" s="133"/>
      <c r="J754" s="134">
        <f t="shared" ref="J754:J767" si="30">ROUND(I754*H754,2)</f>
        <v>0</v>
      </c>
      <c r="K754" s="130" t="s">
        <v>395</v>
      </c>
      <c r="L754" s="31"/>
      <c r="M754" s="135" t="s">
        <v>1</v>
      </c>
      <c r="N754" s="136" t="s">
        <v>40</v>
      </c>
      <c r="P754" s="137">
        <f t="shared" ref="P754:P767" si="31">O754*H754</f>
        <v>0</v>
      </c>
      <c r="Q754" s="137">
        <v>0</v>
      </c>
      <c r="R754" s="137">
        <f t="shared" ref="R754:R767" si="32">Q754*H754</f>
        <v>0</v>
      </c>
      <c r="S754" s="137">
        <v>0</v>
      </c>
      <c r="T754" s="138">
        <f t="shared" ref="T754:T767" si="33">S754*H754</f>
        <v>0</v>
      </c>
      <c r="AR754" s="139" t="s">
        <v>255</v>
      </c>
      <c r="AT754" s="139" t="s">
        <v>147</v>
      </c>
      <c r="AU754" s="139" t="s">
        <v>85</v>
      </c>
      <c r="AY754" s="16" t="s">
        <v>144</v>
      </c>
      <c r="BE754" s="140">
        <f t="shared" ref="BE754:BE767" si="34">IF(N754="základní",J754,0)</f>
        <v>0</v>
      </c>
      <c r="BF754" s="140">
        <f t="shared" ref="BF754:BF767" si="35">IF(N754="snížená",J754,0)</f>
        <v>0</v>
      </c>
      <c r="BG754" s="140">
        <f t="shared" ref="BG754:BG767" si="36">IF(N754="zákl. přenesená",J754,0)</f>
        <v>0</v>
      </c>
      <c r="BH754" s="140">
        <f t="shared" ref="BH754:BH767" si="37">IF(N754="sníž. přenesená",J754,0)</f>
        <v>0</v>
      </c>
      <c r="BI754" s="140">
        <f t="shared" ref="BI754:BI767" si="38">IF(N754="nulová",J754,0)</f>
        <v>0</v>
      </c>
      <c r="BJ754" s="16" t="s">
        <v>83</v>
      </c>
      <c r="BK754" s="140">
        <f t="shared" ref="BK754:BK767" si="39">ROUND(I754*H754,2)</f>
        <v>0</v>
      </c>
      <c r="BL754" s="16" t="s">
        <v>255</v>
      </c>
      <c r="BM754" s="139" t="s">
        <v>1217</v>
      </c>
    </row>
    <row r="755" spans="2:65" s="1" customFormat="1" ht="24.2" customHeight="1">
      <c r="B755" s="127"/>
      <c r="C755" s="128" t="s">
        <v>1218</v>
      </c>
      <c r="D755" s="128" t="s">
        <v>147</v>
      </c>
      <c r="E755" s="129" t="s">
        <v>1219</v>
      </c>
      <c r="F755" s="130" t="s">
        <v>1220</v>
      </c>
      <c r="G755" s="131" t="s">
        <v>181</v>
      </c>
      <c r="H755" s="132">
        <v>6</v>
      </c>
      <c r="I755" s="133"/>
      <c r="J755" s="134">
        <f t="shared" si="30"/>
        <v>0</v>
      </c>
      <c r="K755" s="130" t="s">
        <v>395</v>
      </c>
      <c r="L755" s="31"/>
      <c r="M755" s="135" t="s">
        <v>1</v>
      </c>
      <c r="N755" s="136" t="s">
        <v>40</v>
      </c>
      <c r="P755" s="137">
        <f t="shared" si="31"/>
        <v>0</v>
      </c>
      <c r="Q755" s="137">
        <v>0</v>
      </c>
      <c r="R755" s="137">
        <f t="shared" si="32"/>
        <v>0</v>
      </c>
      <c r="S755" s="137">
        <v>0</v>
      </c>
      <c r="T755" s="138">
        <f t="shared" si="33"/>
        <v>0</v>
      </c>
      <c r="AR755" s="139" t="s">
        <v>255</v>
      </c>
      <c r="AT755" s="139" t="s">
        <v>147</v>
      </c>
      <c r="AU755" s="139" t="s">
        <v>85</v>
      </c>
      <c r="AY755" s="16" t="s">
        <v>144</v>
      </c>
      <c r="BE755" s="140">
        <f t="shared" si="34"/>
        <v>0</v>
      </c>
      <c r="BF755" s="140">
        <f t="shared" si="35"/>
        <v>0</v>
      </c>
      <c r="BG755" s="140">
        <f t="shared" si="36"/>
        <v>0</v>
      </c>
      <c r="BH755" s="140">
        <f t="shared" si="37"/>
        <v>0</v>
      </c>
      <c r="BI755" s="140">
        <f t="shared" si="38"/>
        <v>0</v>
      </c>
      <c r="BJ755" s="16" t="s">
        <v>83</v>
      </c>
      <c r="BK755" s="140">
        <f t="shared" si="39"/>
        <v>0</v>
      </c>
      <c r="BL755" s="16" t="s">
        <v>255</v>
      </c>
      <c r="BM755" s="139" t="s">
        <v>1221</v>
      </c>
    </row>
    <row r="756" spans="2:65" s="1" customFormat="1" ht="24.2" customHeight="1">
      <c r="B756" s="127"/>
      <c r="C756" s="128" t="s">
        <v>1222</v>
      </c>
      <c r="D756" s="128" t="s">
        <v>147</v>
      </c>
      <c r="E756" s="129" t="s">
        <v>1223</v>
      </c>
      <c r="F756" s="130" t="s">
        <v>1224</v>
      </c>
      <c r="G756" s="131" t="s">
        <v>181</v>
      </c>
      <c r="H756" s="132">
        <v>2</v>
      </c>
      <c r="I756" s="133"/>
      <c r="J756" s="134">
        <f t="shared" si="30"/>
        <v>0</v>
      </c>
      <c r="K756" s="130" t="s">
        <v>395</v>
      </c>
      <c r="L756" s="31"/>
      <c r="M756" s="135" t="s">
        <v>1</v>
      </c>
      <c r="N756" s="136" t="s">
        <v>40</v>
      </c>
      <c r="P756" s="137">
        <f t="shared" si="31"/>
        <v>0</v>
      </c>
      <c r="Q756" s="137">
        <v>0</v>
      </c>
      <c r="R756" s="137">
        <f t="shared" si="32"/>
        <v>0</v>
      </c>
      <c r="S756" s="137">
        <v>0</v>
      </c>
      <c r="T756" s="138">
        <f t="shared" si="33"/>
        <v>0</v>
      </c>
      <c r="AR756" s="139" t="s">
        <v>255</v>
      </c>
      <c r="AT756" s="139" t="s">
        <v>147</v>
      </c>
      <c r="AU756" s="139" t="s">
        <v>85</v>
      </c>
      <c r="AY756" s="16" t="s">
        <v>144</v>
      </c>
      <c r="BE756" s="140">
        <f t="shared" si="34"/>
        <v>0</v>
      </c>
      <c r="BF756" s="140">
        <f t="shared" si="35"/>
        <v>0</v>
      </c>
      <c r="BG756" s="140">
        <f t="shared" si="36"/>
        <v>0</v>
      </c>
      <c r="BH756" s="140">
        <f t="shared" si="37"/>
        <v>0</v>
      </c>
      <c r="BI756" s="140">
        <f t="shared" si="38"/>
        <v>0</v>
      </c>
      <c r="BJ756" s="16" t="s">
        <v>83</v>
      </c>
      <c r="BK756" s="140">
        <f t="shared" si="39"/>
        <v>0</v>
      </c>
      <c r="BL756" s="16" t="s">
        <v>255</v>
      </c>
      <c r="BM756" s="139" t="s">
        <v>1225</v>
      </c>
    </row>
    <row r="757" spans="2:65" s="1" customFormat="1" ht="24.2" customHeight="1">
      <c r="B757" s="127"/>
      <c r="C757" s="128" t="s">
        <v>1226</v>
      </c>
      <c r="D757" s="128" t="s">
        <v>147</v>
      </c>
      <c r="E757" s="129" t="s">
        <v>1227</v>
      </c>
      <c r="F757" s="130" t="s">
        <v>1228</v>
      </c>
      <c r="G757" s="131" t="s">
        <v>181</v>
      </c>
      <c r="H757" s="132">
        <v>4</v>
      </c>
      <c r="I757" s="133"/>
      <c r="J757" s="134">
        <f t="shared" si="30"/>
        <v>0</v>
      </c>
      <c r="K757" s="130" t="s">
        <v>395</v>
      </c>
      <c r="L757" s="31"/>
      <c r="M757" s="135" t="s">
        <v>1</v>
      </c>
      <c r="N757" s="136" t="s">
        <v>40</v>
      </c>
      <c r="P757" s="137">
        <f t="shared" si="31"/>
        <v>0</v>
      </c>
      <c r="Q757" s="137">
        <v>0</v>
      </c>
      <c r="R757" s="137">
        <f t="shared" si="32"/>
        <v>0</v>
      </c>
      <c r="S757" s="137">
        <v>0</v>
      </c>
      <c r="T757" s="138">
        <f t="shared" si="33"/>
        <v>0</v>
      </c>
      <c r="AR757" s="139" t="s">
        <v>255</v>
      </c>
      <c r="AT757" s="139" t="s">
        <v>147</v>
      </c>
      <c r="AU757" s="139" t="s">
        <v>85</v>
      </c>
      <c r="AY757" s="16" t="s">
        <v>144</v>
      </c>
      <c r="BE757" s="140">
        <f t="shared" si="34"/>
        <v>0</v>
      </c>
      <c r="BF757" s="140">
        <f t="shared" si="35"/>
        <v>0</v>
      </c>
      <c r="BG757" s="140">
        <f t="shared" si="36"/>
        <v>0</v>
      </c>
      <c r="BH757" s="140">
        <f t="shared" si="37"/>
        <v>0</v>
      </c>
      <c r="BI757" s="140">
        <f t="shared" si="38"/>
        <v>0</v>
      </c>
      <c r="BJ757" s="16" t="s">
        <v>83</v>
      </c>
      <c r="BK757" s="140">
        <f t="shared" si="39"/>
        <v>0</v>
      </c>
      <c r="BL757" s="16" t="s">
        <v>255</v>
      </c>
      <c r="BM757" s="139" t="s">
        <v>1229</v>
      </c>
    </row>
    <row r="758" spans="2:65" s="1" customFormat="1" ht="24.2" customHeight="1">
      <c r="B758" s="127"/>
      <c r="C758" s="128" t="s">
        <v>1230</v>
      </c>
      <c r="D758" s="128" t="s">
        <v>147</v>
      </c>
      <c r="E758" s="129" t="s">
        <v>1231</v>
      </c>
      <c r="F758" s="130" t="s">
        <v>1232</v>
      </c>
      <c r="G758" s="131" t="s">
        <v>181</v>
      </c>
      <c r="H758" s="132">
        <v>5</v>
      </c>
      <c r="I758" s="133"/>
      <c r="J758" s="134">
        <f t="shared" si="30"/>
        <v>0</v>
      </c>
      <c r="K758" s="130" t="s">
        <v>395</v>
      </c>
      <c r="L758" s="31"/>
      <c r="M758" s="135" t="s">
        <v>1</v>
      </c>
      <c r="N758" s="136" t="s">
        <v>40</v>
      </c>
      <c r="P758" s="137">
        <f t="shared" si="31"/>
        <v>0</v>
      </c>
      <c r="Q758" s="137">
        <v>0</v>
      </c>
      <c r="R758" s="137">
        <f t="shared" si="32"/>
        <v>0</v>
      </c>
      <c r="S758" s="137">
        <v>0</v>
      </c>
      <c r="T758" s="138">
        <f t="shared" si="33"/>
        <v>0</v>
      </c>
      <c r="AR758" s="139" t="s">
        <v>255</v>
      </c>
      <c r="AT758" s="139" t="s">
        <v>147</v>
      </c>
      <c r="AU758" s="139" t="s">
        <v>85</v>
      </c>
      <c r="AY758" s="16" t="s">
        <v>144</v>
      </c>
      <c r="BE758" s="140">
        <f t="shared" si="34"/>
        <v>0</v>
      </c>
      <c r="BF758" s="140">
        <f t="shared" si="35"/>
        <v>0</v>
      </c>
      <c r="BG758" s="140">
        <f t="shared" si="36"/>
        <v>0</v>
      </c>
      <c r="BH758" s="140">
        <f t="shared" si="37"/>
        <v>0</v>
      </c>
      <c r="BI758" s="140">
        <f t="shared" si="38"/>
        <v>0</v>
      </c>
      <c r="BJ758" s="16" t="s">
        <v>83</v>
      </c>
      <c r="BK758" s="140">
        <f t="shared" si="39"/>
        <v>0</v>
      </c>
      <c r="BL758" s="16" t="s">
        <v>255</v>
      </c>
      <c r="BM758" s="139" t="s">
        <v>1233</v>
      </c>
    </row>
    <row r="759" spans="2:65" s="1" customFormat="1" ht="24.2" customHeight="1">
      <c r="B759" s="127"/>
      <c r="C759" s="128" t="s">
        <v>1234</v>
      </c>
      <c r="D759" s="128" t="s">
        <v>147</v>
      </c>
      <c r="E759" s="129" t="s">
        <v>1235</v>
      </c>
      <c r="F759" s="130" t="s">
        <v>1236</v>
      </c>
      <c r="G759" s="131" t="s">
        <v>181</v>
      </c>
      <c r="H759" s="132">
        <v>6</v>
      </c>
      <c r="I759" s="133"/>
      <c r="J759" s="134">
        <f t="shared" si="30"/>
        <v>0</v>
      </c>
      <c r="K759" s="130" t="s">
        <v>395</v>
      </c>
      <c r="L759" s="31"/>
      <c r="M759" s="135" t="s">
        <v>1</v>
      </c>
      <c r="N759" s="136" t="s">
        <v>40</v>
      </c>
      <c r="P759" s="137">
        <f t="shared" si="31"/>
        <v>0</v>
      </c>
      <c r="Q759" s="137">
        <v>0</v>
      </c>
      <c r="R759" s="137">
        <f t="shared" si="32"/>
        <v>0</v>
      </c>
      <c r="S759" s="137">
        <v>0</v>
      </c>
      <c r="T759" s="138">
        <f t="shared" si="33"/>
        <v>0</v>
      </c>
      <c r="AR759" s="139" t="s">
        <v>255</v>
      </c>
      <c r="AT759" s="139" t="s">
        <v>147</v>
      </c>
      <c r="AU759" s="139" t="s">
        <v>85</v>
      </c>
      <c r="AY759" s="16" t="s">
        <v>144</v>
      </c>
      <c r="BE759" s="140">
        <f t="shared" si="34"/>
        <v>0</v>
      </c>
      <c r="BF759" s="140">
        <f t="shared" si="35"/>
        <v>0</v>
      </c>
      <c r="BG759" s="140">
        <f t="shared" si="36"/>
        <v>0</v>
      </c>
      <c r="BH759" s="140">
        <f t="shared" si="37"/>
        <v>0</v>
      </c>
      <c r="BI759" s="140">
        <f t="shared" si="38"/>
        <v>0</v>
      </c>
      <c r="BJ759" s="16" t="s">
        <v>83</v>
      </c>
      <c r="BK759" s="140">
        <f t="shared" si="39"/>
        <v>0</v>
      </c>
      <c r="BL759" s="16" t="s">
        <v>255</v>
      </c>
      <c r="BM759" s="139" t="s">
        <v>1237</v>
      </c>
    </row>
    <row r="760" spans="2:65" s="1" customFormat="1" ht="24.2" customHeight="1">
      <c r="B760" s="127"/>
      <c r="C760" s="128" t="s">
        <v>1238</v>
      </c>
      <c r="D760" s="128" t="s">
        <v>147</v>
      </c>
      <c r="E760" s="129" t="s">
        <v>1239</v>
      </c>
      <c r="F760" s="130" t="s">
        <v>1240</v>
      </c>
      <c r="G760" s="131" t="s">
        <v>181</v>
      </c>
      <c r="H760" s="132">
        <v>2</v>
      </c>
      <c r="I760" s="133"/>
      <c r="J760" s="134">
        <f t="shared" si="30"/>
        <v>0</v>
      </c>
      <c r="K760" s="130" t="s">
        <v>395</v>
      </c>
      <c r="L760" s="31"/>
      <c r="M760" s="135" t="s">
        <v>1</v>
      </c>
      <c r="N760" s="136" t="s">
        <v>40</v>
      </c>
      <c r="P760" s="137">
        <f t="shared" si="31"/>
        <v>0</v>
      </c>
      <c r="Q760" s="137">
        <v>0</v>
      </c>
      <c r="R760" s="137">
        <f t="shared" si="32"/>
        <v>0</v>
      </c>
      <c r="S760" s="137">
        <v>0</v>
      </c>
      <c r="T760" s="138">
        <f t="shared" si="33"/>
        <v>0</v>
      </c>
      <c r="AR760" s="139" t="s">
        <v>255</v>
      </c>
      <c r="AT760" s="139" t="s">
        <v>147</v>
      </c>
      <c r="AU760" s="139" t="s">
        <v>85</v>
      </c>
      <c r="AY760" s="16" t="s">
        <v>144</v>
      </c>
      <c r="BE760" s="140">
        <f t="shared" si="34"/>
        <v>0</v>
      </c>
      <c r="BF760" s="140">
        <f t="shared" si="35"/>
        <v>0</v>
      </c>
      <c r="BG760" s="140">
        <f t="shared" si="36"/>
        <v>0</v>
      </c>
      <c r="BH760" s="140">
        <f t="shared" si="37"/>
        <v>0</v>
      </c>
      <c r="BI760" s="140">
        <f t="shared" si="38"/>
        <v>0</v>
      </c>
      <c r="BJ760" s="16" t="s">
        <v>83</v>
      </c>
      <c r="BK760" s="140">
        <f t="shared" si="39"/>
        <v>0</v>
      </c>
      <c r="BL760" s="16" t="s">
        <v>255</v>
      </c>
      <c r="BM760" s="139" t="s">
        <v>1241</v>
      </c>
    </row>
    <row r="761" spans="2:65" s="1" customFormat="1" ht="24.2" customHeight="1">
      <c r="B761" s="127"/>
      <c r="C761" s="128" t="s">
        <v>1242</v>
      </c>
      <c r="D761" s="128" t="s">
        <v>147</v>
      </c>
      <c r="E761" s="129" t="s">
        <v>1243</v>
      </c>
      <c r="F761" s="130" t="s">
        <v>1244</v>
      </c>
      <c r="G761" s="131" t="s">
        <v>181</v>
      </c>
      <c r="H761" s="132">
        <v>27</v>
      </c>
      <c r="I761" s="133"/>
      <c r="J761" s="134">
        <f t="shared" si="30"/>
        <v>0</v>
      </c>
      <c r="K761" s="130" t="s">
        <v>395</v>
      </c>
      <c r="L761" s="31"/>
      <c r="M761" s="135" t="s">
        <v>1</v>
      </c>
      <c r="N761" s="136" t="s">
        <v>40</v>
      </c>
      <c r="P761" s="137">
        <f t="shared" si="31"/>
        <v>0</v>
      </c>
      <c r="Q761" s="137">
        <v>0</v>
      </c>
      <c r="R761" s="137">
        <f t="shared" si="32"/>
        <v>0</v>
      </c>
      <c r="S761" s="137">
        <v>0</v>
      </c>
      <c r="T761" s="138">
        <f t="shared" si="33"/>
        <v>0</v>
      </c>
      <c r="AR761" s="139" t="s">
        <v>255</v>
      </c>
      <c r="AT761" s="139" t="s">
        <v>147</v>
      </c>
      <c r="AU761" s="139" t="s">
        <v>85</v>
      </c>
      <c r="AY761" s="16" t="s">
        <v>144</v>
      </c>
      <c r="BE761" s="140">
        <f t="shared" si="34"/>
        <v>0</v>
      </c>
      <c r="BF761" s="140">
        <f t="shared" si="35"/>
        <v>0</v>
      </c>
      <c r="BG761" s="140">
        <f t="shared" si="36"/>
        <v>0</v>
      </c>
      <c r="BH761" s="140">
        <f t="shared" si="37"/>
        <v>0</v>
      </c>
      <c r="BI761" s="140">
        <f t="shared" si="38"/>
        <v>0</v>
      </c>
      <c r="BJ761" s="16" t="s">
        <v>83</v>
      </c>
      <c r="BK761" s="140">
        <f t="shared" si="39"/>
        <v>0</v>
      </c>
      <c r="BL761" s="16" t="s">
        <v>255</v>
      </c>
      <c r="BM761" s="139" t="s">
        <v>1245</v>
      </c>
    </row>
    <row r="762" spans="2:65" s="1" customFormat="1" ht="33" customHeight="1">
      <c r="B762" s="127"/>
      <c r="C762" s="128" t="s">
        <v>1246</v>
      </c>
      <c r="D762" s="128" t="s">
        <v>147</v>
      </c>
      <c r="E762" s="129" t="s">
        <v>1247</v>
      </c>
      <c r="F762" s="130" t="s">
        <v>1248</v>
      </c>
      <c r="G762" s="131" t="s">
        <v>181</v>
      </c>
      <c r="H762" s="132">
        <v>5</v>
      </c>
      <c r="I762" s="133"/>
      <c r="J762" s="134">
        <f t="shared" si="30"/>
        <v>0</v>
      </c>
      <c r="K762" s="130" t="s">
        <v>395</v>
      </c>
      <c r="L762" s="31"/>
      <c r="M762" s="135" t="s">
        <v>1</v>
      </c>
      <c r="N762" s="136" t="s">
        <v>40</v>
      </c>
      <c r="P762" s="137">
        <f t="shared" si="31"/>
        <v>0</v>
      </c>
      <c r="Q762" s="137">
        <v>0</v>
      </c>
      <c r="R762" s="137">
        <f t="shared" si="32"/>
        <v>0</v>
      </c>
      <c r="S762" s="137">
        <v>0</v>
      </c>
      <c r="T762" s="138">
        <f t="shared" si="33"/>
        <v>0</v>
      </c>
      <c r="AR762" s="139" t="s">
        <v>255</v>
      </c>
      <c r="AT762" s="139" t="s">
        <v>147</v>
      </c>
      <c r="AU762" s="139" t="s">
        <v>85</v>
      </c>
      <c r="AY762" s="16" t="s">
        <v>144</v>
      </c>
      <c r="BE762" s="140">
        <f t="shared" si="34"/>
        <v>0</v>
      </c>
      <c r="BF762" s="140">
        <f t="shared" si="35"/>
        <v>0</v>
      </c>
      <c r="BG762" s="140">
        <f t="shared" si="36"/>
        <v>0</v>
      </c>
      <c r="BH762" s="140">
        <f t="shared" si="37"/>
        <v>0</v>
      </c>
      <c r="BI762" s="140">
        <f t="shared" si="38"/>
        <v>0</v>
      </c>
      <c r="BJ762" s="16" t="s">
        <v>83</v>
      </c>
      <c r="BK762" s="140">
        <f t="shared" si="39"/>
        <v>0</v>
      </c>
      <c r="BL762" s="16" t="s">
        <v>255</v>
      </c>
      <c r="BM762" s="139" t="s">
        <v>1249</v>
      </c>
    </row>
    <row r="763" spans="2:65" s="1" customFormat="1" ht="24.2" customHeight="1">
      <c r="B763" s="127"/>
      <c r="C763" s="128" t="s">
        <v>1250</v>
      </c>
      <c r="D763" s="128" t="s">
        <v>147</v>
      </c>
      <c r="E763" s="129" t="s">
        <v>1251</v>
      </c>
      <c r="F763" s="130" t="s">
        <v>1252</v>
      </c>
      <c r="G763" s="131" t="s">
        <v>181</v>
      </c>
      <c r="H763" s="132">
        <v>166</v>
      </c>
      <c r="I763" s="133"/>
      <c r="J763" s="134">
        <f t="shared" si="30"/>
        <v>0</v>
      </c>
      <c r="K763" s="130" t="s">
        <v>395</v>
      </c>
      <c r="L763" s="31"/>
      <c r="M763" s="135" t="s">
        <v>1</v>
      </c>
      <c r="N763" s="136" t="s">
        <v>40</v>
      </c>
      <c r="P763" s="137">
        <f t="shared" si="31"/>
        <v>0</v>
      </c>
      <c r="Q763" s="137">
        <v>0</v>
      </c>
      <c r="R763" s="137">
        <f t="shared" si="32"/>
        <v>0</v>
      </c>
      <c r="S763" s="137">
        <v>1E-3</v>
      </c>
      <c r="T763" s="138">
        <f t="shared" si="33"/>
        <v>0.16600000000000001</v>
      </c>
      <c r="AR763" s="139" t="s">
        <v>151</v>
      </c>
      <c r="AT763" s="139" t="s">
        <v>147</v>
      </c>
      <c r="AU763" s="139" t="s">
        <v>85</v>
      </c>
      <c r="AY763" s="16" t="s">
        <v>144</v>
      </c>
      <c r="BE763" s="140">
        <f t="shared" si="34"/>
        <v>0</v>
      </c>
      <c r="BF763" s="140">
        <f t="shared" si="35"/>
        <v>0</v>
      </c>
      <c r="BG763" s="140">
        <f t="shared" si="36"/>
        <v>0</v>
      </c>
      <c r="BH763" s="140">
        <f t="shared" si="37"/>
        <v>0</v>
      </c>
      <c r="BI763" s="140">
        <f t="shared" si="38"/>
        <v>0</v>
      </c>
      <c r="BJ763" s="16" t="s">
        <v>83</v>
      </c>
      <c r="BK763" s="140">
        <f t="shared" si="39"/>
        <v>0</v>
      </c>
      <c r="BL763" s="16" t="s">
        <v>151</v>
      </c>
      <c r="BM763" s="139" t="s">
        <v>1253</v>
      </c>
    </row>
    <row r="764" spans="2:65" s="1" customFormat="1" ht="33" customHeight="1">
      <c r="B764" s="127"/>
      <c r="C764" s="128" t="s">
        <v>1254</v>
      </c>
      <c r="D764" s="128" t="s">
        <v>147</v>
      </c>
      <c r="E764" s="129" t="s">
        <v>1255</v>
      </c>
      <c r="F764" s="130" t="s">
        <v>1256</v>
      </c>
      <c r="G764" s="131" t="s">
        <v>181</v>
      </c>
      <c r="H764" s="132">
        <v>4</v>
      </c>
      <c r="I764" s="133"/>
      <c r="J764" s="134">
        <f t="shared" si="30"/>
        <v>0</v>
      </c>
      <c r="K764" s="130" t="s">
        <v>395</v>
      </c>
      <c r="L764" s="31"/>
      <c r="M764" s="135" t="s">
        <v>1</v>
      </c>
      <c r="N764" s="136" t="s">
        <v>40</v>
      </c>
      <c r="P764" s="137">
        <f t="shared" si="31"/>
        <v>0</v>
      </c>
      <c r="Q764" s="137">
        <v>0</v>
      </c>
      <c r="R764" s="137">
        <f t="shared" si="32"/>
        <v>0</v>
      </c>
      <c r="S764" s="137">
        <v>3.0000000000000001E-3</v>
      </c>
      <c r="T764" s="138">
        <f t="shared" si="33"/>
        <v>1.2E-2</v>
      </c>
      <c r="AR764" s="139" t="s">
        <v>151</v>
      </c>
      <c r="AT764" s="139" t="s">
        <v>147</v>
      </c>
      <c r="AU764" s="139" t="s">
        <v>85</v>
      </c>
      <c r="AY764" s="16" t="s">
        <v>144</v>
      </c>
      <c r="BE764" s="140">
        <f t="shared" si="34"/>
        <v>0</v>
      </c>
      <c r="BF764" s="140">
        <f t="shared" si="35"/>
        <v>0</v>
      </c>
      <c r="BG764" s="140">
        <f t="shared" si="36"/>
        <v>0</v>
      </c>
      <c r="BH764" s="140">
        <f t="shared" si="37"/>
        <v>0</v>
      </c>
      <c r="BI764" s="140">
        <f t="shared" si="38"/>
        <v>0</v>
      </c>
      <c r="BJ764" s="16" t="s">
        <v>83</v>
      </c>
      <c r="BK764" s="140">
        <f t="shared" si="39"/>
        <v>0</v>
      </c>
      <c r="BL764" s="16" t="s">
        <v>151</v>
      </c>
      <c r="BM764" s="139" t="s">
        <v>1257</v>
      </c>
    </row>
    <row r="765" spans="2:65" s="1" customFormat="1" ht="24.2" customHeight="1">
      <c r="B765" s="127"/>
      <c r="C765" s="128" t="s">
        <v>1258</v>
      </c>
      <c r="D765" s="128" t="s">
        <v>147</v>
      </c>
      <c r="E765" s="129" t="s">
        <v>1259</v>
      </c>
      <c r="F765" s="130" t="s">
        <v>1260</v>
      </c>
      <c r="G765" s="131" t="s">
        <v>374</v>
      </c>
      <c r="H765" s="132">
        <v>252</v>
      </c>
      <c r="I765" s="133"/>
      <c r="J765" s="134">
        <f t="shared" si="30"/>
        <v>0</v>
      </c>
      <c r="K765" s="130" t="s">
        <v>395</v>
      </c>
      <c r="L765" s="31"/>
      <c r="M765" s="135" t="s">
        <v>1</v>
      </c>
      <c r="N765" s="136" t="s">
        <v>40</v>
      </c>
      <c r="P765" s="137">
        <f t="shared" si="31"/>
        <v>0</v>
      </c>
      <c r="Q765" s="137">
        <v>0</v>
      </c>
      <c r="R765" s="137">
        <f t="shared" si="32"/>
        <v>0</v>
      </c>
      <c r="S765" s="137">
        <v>2E-3</v>
      </c>
      <c r="T765" s="138">
        <f t="shared" si="33"/>
        <v>0.504</v>
      </c>
      <c r="AR765" s="139" t="s">
        <v>151</v>
      </c>
      <c r="AT765" s="139" t="s">
        <v>147</v>
      </c>
      <c r="AU765" s="139" t="s">
        <v>85</v>
      </c>
      <c r="AY765" s="16" t="s">
        <v>144</v>
      </c>
      <c r="BE765" s="140">
        <f t="shared" si="34"/>
        <v>0</v>
      </c>
      <c r="BF765" s="140">
        <f t="shared" si="35"/>
        <v>0</v>
      </c>
      <c r="BG765" s="140">
        <f t="shared" si="36"/>
        <v>0</v>
      </c>
      <c r="BH765" s="140">
        <f t="shared" si="37"/>
        <v>0</v>
      </c>
      <c r="BI765" s="140">
        <f t="shared" si="38"/>
        <v>0</v>
      </c>
      <c r="BJ765" s="16" t="s">
        <v>83</v>
      </c>
      <c r="BK765" s="140">
        <f t="shared" si="39"/>
        <v>0</v>
      </c>
      <c r="BL765" s="16" t="s">
        <v>151</v>
      </c>
      <c r="BM765" s="139" t="s">
        <v>1261</v>
      </c>
    </row>
    <row r="766" spans="2:65" s="1" customFormat="1" ht="24.2" customHeight="1">
      <c r="B766" s="127"/>
      <c r="C766" s="128" t="s">
        <v>1262</v>
      </c>
      <c r="D766" s="128" t="s">
        <v>147</v>
      </c>
      <c r="E766" s="129" t="s">
        <v>1263</v>
      </c>
      <c r="F766" s="130" t="s">
        <v>1264</v>
      </c>
      <c r="G766" s="131" t="s">
        <v>744</v>
      </c>
      <c r="H766" s="172"/>
      <c r="I766" s="133"/>
      <c r="J766" s="134">
        <f t="shared" si="30"/>
        <v>0</v>
      </c>
      <c r="K766" s="130" t="s">
        <v>395</v>
      </c>
      <c r="L766" s="31"/>
      <c r="M766" s="135" t="s">
        <v>1</v>
      </c>
      <c r="N766" s="136" t="s">
        <v>40</v>
      </c>
      <c r="P766" s="137">
        <f t="shared" si="31"/>
        <v>0</v>
      </c>
      <c r="Q766" s="137">
        <v>0</v>
      </c>
      <c r="R766" s="137">
        <f t="shared" si="32"/>
        <v>0</v>
      </c>
      <c r="S766" s="137">
        <v>0</v>
      </c>
      <c r="T766" s="138">
        <f t="shared" si="33"/>
        <v>0</v>
      </c>
      <c r="AR766" s="139" t="s">
        <v>255</v>
      </c>
      <c r="AT766" s="139" t="s">
        <v>147</v>
      </c>
      <c r="AU766" s="139" t="s">
        <v>85</v>
      </c>
      <c r="AY766" s="16" t="s">
        <v>144</v>
      </c>
      <c r="BE766" s="140">
        <f t="shared" si="34"/>
        <v>0</v>
      </c>
      <c r="BF766" s="140">
        <f t="shared" si="35"/>
        <v>0</v>
      </c>
      <c r="BG766" s="140">
        <f t="shared" si="36"/>
        <v>0</v>
      </c>
      <c r="BH766" s="140">
        <f t="shared" si="37"/>
        <v>0</v>
      </c>
      <c r="BI766" s="140">
        <f t="shared" si="38"/>
        <v>0</v>
      </c>
      <c r="BJ766" s="16" t="s">
        <v>83</v>
      </c>
      <c r="BK766" s="140">
        <f t="shared" si="39"/>
        <v>0</v>
      </c>
      <c r="BL766" s="16" t="s">
        <v>255</v>
      </c>
      <c r="BM766" s="139" t="s">
        <v>1265</v>
      </c>
    </row>
    <row r="767" spans="2:65" s="1" customFormat="1" ht="16.5" customHeight="1">
      <c r="B767" s="127"/>
      <c r="C767" s="128" t="s">
        <v>1266</v>
      </c>
      <c r="D767" s="128" t="s">
        <v>147</v>
      </c>
      <c r="E767" s="129" t="s">
        <v>1267</v>
      </c>
      <c r="F767" s="130" t="s">
        <v>1268</v>
      </c>
      <c r="G767" s="131" t="s">
        <v>374</v>
      </c>
      <c r="H767" s="132">
        <v>10</v>
      </c>
      <c r="I767" s="133"/>
      <c r="J767" s="134">
        <f t="shared" si="30"/>
        <v>0</v>
      </c>
      <c r="K767" s="130" t="s">
        <v>1</v>
      </c>
      <c r="L767" s="31"/>
      <c r="M767" s="135" t="s">
        <v>1</v>
      </c>
      <c r="N767" s="136" t="s">
        <v>40</v>
      </c>
      <c r="P767" s="137">
        <f t="shared" si="31"/>
        <v>0</v>
      </c>
      <c r="Q767" s="137">
        <v>0</v>
      </c>
      <c r="R767" s="137">
        <f t="shared" si="32"/>
        <v>0</v>
      </c>
      <c r="S767" s="137">
        <v>0</v>
      </c>
      <c r="T767" s="138">
        <f t="shared" si="33"/>
        <v>0</v>
      </c>
      <c r="AR767" s="139" t="s">
        <v>255</v>
      </c>
      <c r="AT767" s="139" t="s">
        <v>147</v>
      </c>
      <c r="AU767" s="139" t="s">
        <v>85</v>
      </c>
      <c r="AY767" s="16" t="s">
        <v>144</v>
      </c>
      <c r="BE767" s="140">
        <f t="shared" si="34"/>
        <v>0</v>
      </c>
      <c r="BF767" s="140">
        <f t="shared" si="35"/>
        <v>0</v>
      </c>
      <c r="BG767" s="140">
        <f t="shared" si="36"/>
        <v>0</v>
      </c>
      <c r="BH767" s="140">
        <f t="shared" si="37"/>
        <v>0</v>
      </c>
      <c r="BI767" s="140">
        <f t="shared" si="38"/>
        <v>0</v>
      </c>
      <c r="BJ767" s="16" t="s">
        <v>83</v>
      </c>
      <c r="BK767" s="140">
        <f t="shared" si="39"/>
        <v>0</v>
      </c>
      <c r="BL767" s="16" t="s">
        <v>255</v>
      </c>
      <c r="BM767" s="139" t="s">
        <v>1269</v>
      </c>
    </row>
    <row r="768" spans="2:65" s="11" customFormat="1" ht="22.9" customHeight="1">
      <c r="B768" s="115"/>
      <c r="D768" s="116" t="s">
        <v>74</v>
      </c>
      <c r="E768" s="125" t="s">
        <v>1270</v>
      </c>
      <c r="F768" s="125" t="s">
        <v>1271</v>
      </c>
      <c r="I768" s="118"/>
      <c r="J768" s="126">
        <f>BK768</f>
        <v>0</v>
      </c>
      <c r="L768" s="115"/>
      <c r="M768" s="120"/>
      <c r="P768" s="121">
        <f>SUM(P769:P781)</f>
        <v>0</v>
      </c>
      <c r="R768" s="121">
        <f>SUM(R769:R781)</f>
        <v>0</v>
      </c>
      <c r="T768" s="122">
        <f>SUM(T769:T781)</f>
        <v>5.8000000000000003E-2</v>
      </c>
      <c r="AR768" s="116" t="s">
        <v>85</v>
      </c>
      <c r="AT768" s="123" t="s">
        <v>74</v>
      </c>
      <c r="AU768" s="123" t="s">
        <v>83</v>
      </c>
      <c r="AY768" s="116" t="s">
        <v>144</v>
      </c>
      <c r="BK768" s="124">
        <f>SUM(BK769:BK781)</f>
        <v>0</v>
      </c>
    </row>
    <row r="769" spans="2:65" s="1" customFormat="1" ht="16.5" customHeight="1">
      <c r="B769" s="127"/>
      <c r="C769" s="162" t="s">
        <v>1272</v>
      </c>
      <c r="D769" s="162" t="s">
        <v>379</v>
      </c>
      <c r="E769" s="163" t="s">
        <v>1273</v>
      </c>
      <c r="F769" s="164" t="s">
        <v>1274</v>
      </c>
      <c r="G769" s="165" t="s">
        <v>181</v>
      </c>
      <c r="H769" s="166">
        <v>1</v>
      </c>
      <c r="I769" s="167"/>
      <c r="J769" s="168">
        <f t="shared" ref="J769:J781" si="40">ROUND(I769*H769,2)</f>
        <v>0</v>
      </c>
      <c r="K769" s="164" t="s">
        <v>1</v>
      </c>
      <c r="L769" s="169"/>
      <c r="M769" s="170" t="s">
        <v>1</v>
      </c>
      <c r="N769" s="171" t="s">
        <v>40</v>
      </c>
      <c r="P769" s="137">
        <f t="shared" ref="P769:P781" si="41">O769*H769</f>
        <v>0</v>
      </c>
      <c r="Q769" s="137">
        <v>0</v>
      </c>
      <c r="R769" s="137">
        <f t="shared" ref="R769:R781" si="42">Q769*H769</f>
        <v>0</v>
      </c>
      <c r="S769" s="137">
        <v>0</v>
      </c>
      <c r="T769" s="138">
        <f t="shared" ref="T769:T781" si="43">S769*H769</f>
        <v>0</v>
      </c>
      <c r="AR769" s="139" t="s">
        <v>365</v>
      </c>
      <c r="AT769" s="139" t="s">
        <v>379</v>
      </c>
      <c r="AU769" s="139" t="s">
        <v>85</v>
      </c>
      <c r="AY769" s="16" t="s">
        <v>144</v>
      </c>
      <c r="BE769" s="140">
        <f t="shared" ref="BE769:BE781" si="44">IF(N769="základní",J769,0)</f>
        <v>0</v>
      </c>
      <c r="BF769" s="140">
        <f t="shared" ref="BF769:BF781" si="45">IF(N769="snížená",J769,0)</f>
        <v>0</v>
      </c>
      <c r="BG769" s="140">
        <f t="shared" ref="BG769:BG781" si="46">IF(N769="zákl. přenesená",J769,0)</f>
        <v>0</v>
      </c>
      <c r="BH769" s="140">
        <f t="shared" ref="BH769:BH781" si="47">IF(N769="sníž. přenesená",J769,0)</f>
        <v>0</v>
      </c>
      <c r="BI769" s="140">
        <f t="shared" ref="BI769:BI781" si="48">IF(N769="nulová",J769,0)</f>
        <v>0</v>
      </c>
      <c r="BJ769" s="16" t="s">
        <v>83</v>
      </c>
      <c r="BK769" s="140">
        <f t="shared" ref="BK769:BK781" si="49">ROUND(I769*H769,2)</f>
        <v>0</v>
      </c>
      <c r="BL769" s="16" t="s">
        <v>255</v>
      </c>
      <c r="BM769" s="139" t="s">
        <v>1275</v>
      </c>
    </row>
    <row r="770" spans="2:65" s="1" customFormat="1" ht="16.5" customHeight="1">
      <c r="B770" s="127"/>
      <c r="C770" s="162" t="s">
        <v>1276</v>
      </c>
      <c r="D770" s="162" t="s">
        <v>379</v>
      </c>
      <c r="E770" s="163" t="s">
        <v>1277</v>
      </c>
      <c r="F770" s="164" t="s">
        <v>1278</v>
      </c>
      <c r="G770" s="165" t="s">
        <v>181</v>
      </c>
      <c r="H770" s="166">
        <v>1</v>
      </c>
      <c r="I770" s="167"/>
      <c r="J770" s="168">
        <f t="shared" si="40"/>
        <v>0</v>
      </c>
      <c r="K770" s="164" t="s">
        <v>1</v>
      </c>
      <c r="L770" s="169"/>
      <c r="M770" s="170" t="s">
        <v>1</v>
      </c>
      <c r="N770" s="171" t="s">
        <v>40</v>
      </c>
      <c r="P770" s="137">
        <f t="shared" si="41"/>
        <v>0</v>
      </c>
      <c r="Q770" s="137">
        <v>0</v>
      </c>
      <c r="R770" s="137">
        <f t="shared" si="42"/>
        <v>0</v>
      </c>
      <c r="S770" s="137">
        <v>0</v>
      </c>
      <c r="T770" s="138">
        <f t="shared" si="43"/>
        <v>0</v>
      </c>
      <c r="AR770" s="139" t="s">
        <v>365</v>
      </c>
      <c r="AT770" s="139" t="s">
        <v>379</v>
      </c>
      <c r="AU770" s="139" t="s">
        <v>85</v>
      </c>
      <c r="AY770" s="16" t="s">
        <v>144</v>
      </c>
      <c r="BE770" s="140">
        <f t="shared" si="44"/>
        <v>0</v>
      </c>
      <c r="BF770" s="140">
        <f t="shared" si="45"/>
        <v>0</v>
      </c>
      <c r="BG770" s="140">
        <f t="shared" si="46"/>
        <v>0</v>
      </c>
      <c r="BH770" s="140">
        <f t="shared" si="47"/>
        <v>0</v>
      </c>
      <c r="BI770" s="140">
        <f t="shared" si="48"/>
        <v>0</v>
      </c>
      <c r="BJ770" s="16" t="s">
        <v>83</v>
      </c>
      <c r="BK770" s="140">
        <f t="shared" si="49"/>
        <v>0</v>
      </c>
      <c r="BL770" s="16" t="s">
        <v>255</v>
      </c>
      <c r="BM770" s="139" t="s">
        <v>1279</v>
      </c>
    </row>
    <row r="771" spans="2:65" s="1" customFormat="1" ht="16.5" customHeight="1">
      <c r="B771" s="127"/>
      <c r="C771" s="162" t="s">
        <v>1280</v>
      </c>
      <c r="D771" s="162" t="s">
        <v>379</v>
      </c>
      <c r="E771" s="163" t="s">
        <v>1281</v>
      </c>
      <c r="F771" s="164" t="s">
        <v>1282</v>
      </c>
      <c r="G771" s="165" t="s">
        <v>181</v>
      </c>
      <c r="H771" s="166">
        <v>1</v>
      </c>
      <c r="I771" s="167"/>
      <c r="J771" s="168">
        <f t="shared" si="40"/>
        <v>0</v>
      </c>
      <c r="K771" s="164" t="s">
        <v>1</v>
      </c>
      <c r="L771" s="169"/>
      <c r="M771" s="170" t="s">
        <v>1</v>
      </c>
      <c r="N771" s="171" t="s">
        <v>40</v>
      </c>
      <c r="P771" s="137">
        <f t="shared" si="41"/>
        <v>0</v>
      </c>
      <c r="Q771" s="137">
        <v>0</v>
      </c>
      <c r="R771" s="137">
        <f t="shared" si="42"/>
        <v>0</v>
      </c>
      <c r="S771" s="137">
        <v>0</v>
      </c>
      <c r="T771" s="138">
        <f t="shared" si="43"/>
        <v>0</v>
      </c>
      <c r="AR771" s="139" t="s">
        <v>365</v>
      </c>
      <c r="AT771" s="139" t="s">
        <v>379</v>
      </c>
      <c r="AU771" s="139" t="s">
        <v>85</v>
      </c>
      <c r="AY771" s="16" t="s">
        <v>144</v>
      </c>
      <c r="BE771" s="140">
        <f t="shared" si="44"/>
        <v>0</v>
      </c>
      <c r="BF771" s="140">
        <f t="shared" si="45"/>
        <v>0</v>
      </c>
      <c r="BG771" s="140">
        <f t="shared" si="46"/>
        <v>0</v>
      </c>
      <c r="BH771" s="140">
        <f t="shared" si="47"/>
        <v>0</v>
      </c>
      <c r="BI771" s="140">
        <f t="shared" si="48"/>
        <v>0</v>
      </c>
      <c r="BJ771" s="16" t="s">
        <v>83</v>
      </c>
      <c r="BK771" s="140">
        <f t="shared" si="49"/>
        <v>0</v>
      </c>
      <c r="BL771" s="16" t="s">
        <v>255</v>
      </c>
      <c r="BM771" s="139" t="s">
        <v>1283</v>
      </c>
    </row>
    <row r="772" spans="2:65" s="1" customFormat="1" ht="24.2" customHeight="1">
      <c r="B772" s="127"/>
      <c r="C772" s="162" t="s">
        <v>1284</v>
      </c>
      <c r="D772" s="162" t="s">
        <v>379</v>
      </c>
      <c r="E772" s="163" t="s">
        <v>1285</v>
      </c>
      <c r="F772" s="164" t="s">
        <v>1286</v>
      </c>
      <c r="G772" s="165" t="s">
        <v>181</v>
      </c>
      <c r="H772" s="166">
        <v>3</v>
      </c>
      <c r="I772" s="167"/>
      <c r="J772" s="168">
        <f t="shared" si="40"/>
        <v>0</v>
      </c>
      <c r="K772" s="164" t="s">
        <v>1</v>
      </c>
      <c r="L772" s="169"/>
      <c r="M772" s="170" t="s">
        <v>1</v>
      </c>
      <c r="N772" s="171" t="s">
        <v>40</v>
      </c>
      <c r="P772" s="137">
        <f t="shared" si="41"/>
        <v>0</v>
      </c>
      <c r="Q772" s="137">
        <v>0</v>
      </c>
      <c r="R772" s="137">
        <f t="shared" si="42"/>
        <v>0</v>
      </c>
      <c r="S772" s="137">
        <v>0</v>
      </c>
      <c r="T772" s="138">
        <f t="shared" si="43"/>
        <v>0</v>
      </c>
      <c r="AR772" s="139" t="s">
        <v>365</v>
      </c>
      <c r="AT772" s="139" t="s">
        <v>379</v>
      </c>
      <c r="AU772" s="139" t="s">
        <v>85</v>
      </c>
      <c r="AY772" s="16" t="s">
        <v>144</v>
      </c>
      <c r="BE772" s="140">
        <f t="shared" si="44"/>
        <v>0</v>
      </c>
      <c r="BF772" s="140">
        <f t="shared" si="45"/>
        <v>0</v>
      </c>
      <c r="BG772" s="140">
        <f t="shared" si="46"/>
        <v>0</v>
      </c>
      <c r="BH772" s="140">
        <f t="shared" si="47"/>
        <v>0</v>
      </c>
      <c r="BI772" s="140">
        <f t="shared" si="48"/>
        <v>0</v>
      </c>
      <c r="BJ772" s="16" t="s">
        <v>83</v>
      </c>
      <c r="BK772" s="140">
        <f t="shared" si="49"/>
        <v>0</v>
      </c>
      <c r="BL772" s="16" t="s">
        <v>255</v>
      </c>
      <c r="BM772" s="139" t="s">
        <v>1287</v>
      </c>
    </row>
    <row r="773" spans="2:65" s="1" customFormat="1" ht="16.5" customHeight="1">
      <c r="B773" s="127"/>
      <c r="C773" s="162" t="s">
        <v>1288</v>
      </c>
      <c r="D773" s="162" t="s">
        <v>379</v>
      </c>
      <c r="E773" s="163" t="s">
        <v>1289</v>
      </c>
      <c r="F773" s="164" t="s">
        <v>1290</v>
      </c>
      <c r="G773" s="165" t="s">
        <v>181</v>
      </c>
      <c r="H773" s="166">
        <v>6</v>
      </c>
      <c r="I773" s="167"/>
      <c r="J773" s="168">
        <f t="shared" si="40"/>
        <v>0</v>
      </c>
      <c r="K773" s="164" t="s">
        <v>1</v>
      </c>
      <c r="L773" s="169"/>
      <c r="M773" s="170" t="s">
        <v>1</v>
      </c>
      <c r="N773" s="171" t="s">
        <v>40</v>
      </c>
      <c r="P773" s="137">
        <f t="shared" si="41"/>
        <v>0</v>
      </c>
      <c r="Q773" s="137">
        <v>0</v>
      </c>
      <c r="R773" s="137">
        <f t="shared" si="42"/>
        <v>0</v>
      </c>
      <c r="S773" s="137">
        <v>0</v>
      </c>
      <c r="T773" s="138">
        <f t="shared" si="43"/>
        <v>0</v>
      </c>
      <c r="AR773" s="139" t="s">
        <v>365</v>
      </c>
      <c r="AT773" s="139" t="s">
        <v>379</v>
      </c>
      <c r="AU773" s="139" t="s">
        <v>85</v>
      </c>
      <c r="AY773" s="16" t="s">
        <v>144</v>
      </c>
      <c r="BE773" s="140">
        <f t="shared" si="44"/>
        <v>0</v>
      </c>
      <c r="BF773" s="140">
        <f t="shared" si="45"/>
        <v>0</v>
      </c>
      <c r="BG773" s="140">
        <f t="shared" si="46"/>
        <v>0</v>
      </c>
      <c r="BH773" s="140">
        <f t="shared" si="47"/>
        <v>0</v>
      </c>
      <c r="BI773" s="140">
        <f t="shared" si="48"/>
        <v>0</v>
      </c>
      <c r="BJ773" s="16" t="s">
        <v>83</v>
      </c>
      <c r="BK773" s="140">
        <f t="shared" si="49"/>
        <v>0</v>
      </c>
      <c r="BL773" s="16" t="s">
        <v>255</v>
      </c>
      <c r="BM773" s="139" t="s">
        <v>1291</v>
      </c>
    </row>
    <row r="774" spans="2:65" s="1" customFormat="1" ht="16.5" customHeight="1">
      <c r="B774" s="127"/>
      <c r="C774" s="162" t="s">
        <v>1292</v>
      </c>
      <c r="D774" s="162" t="s">
        <v>379</v>
      </c>
      <c r="E774" s="163" t="s">
        <v>1293</v>
      </c>
      <c r="F774" s="164" t="s">
        <v>1294</v>
      </c>
      <c r="G774" s="165" t="s">
        <v>181</v>
      </c>
      <c r="H774" s="166">
        <v>1</v>
      </c>
      <c r="I774" s="167"/>
      <c r="J774" s="168">
        <f t="shared" si="40"/>
        <v>0</v>
      </c>
      <c r="K774" s="164" t="s">
        <v>1</v>
      </c>
      <c r="L774" s="169"/>
      <c r="M774" s="170" t="s">
        <v>1</v>
      </c>
      <c r="N774" s="171" t="s">
        <v>40</v>
      </c>
      <c r="P774" s="137">
        <f t="shared" si="41"/>
        <v>0</v>
      </c>
      <c r="Q774" s="137">
        <v>0</v>
      </c>
      <c r="R774" s="137">
        <f t="shared" si="42"/>
        <v>0</v>
      </c>
      <c r="S774" s="137">
        <v>0</v>
      </c>
      <c r="T774" s="138">
        <f t="shared" si="43"/>
        <v>0</v>
      </c>
      <c r="AR774" s="139" t="s">
        <v>365</v>
      </c>
      <c r="AT774" s="139" t="s">
        <v>379</v>
      </c>
      <c r="AU774" s="139" t="s">
        <v>85</v>
      </c>
      <c r="AY774" s="16" t="s">
        <v>144</v>
      </c>
      <c r="BE774" s="140">
        <f t="shared" si="44"/>
        <v>0</v>
      </c>
      <c r="BF774" s="140">
        <f t="shared" si="45"/>
        <v>0</v>
      </c>
      <c r="BG774" s="140">
        <f t="shared" si="46"/>
        <v>0</v>
      </c>
      <c r="BH774" s="140">
        <f t="shared" si="47"/>
        <v>0</v>
      </c>
      <c r="BI774" s="140">
        <f t="shared" si="48"/>
        <v>0</v>
      </c>
      <c r="BJ774" s="16" t="s">
        <v>83</v>
      </c>
      <c r="BK774" s="140">
        <f t="shared" si="49"/>
        <v>0</v>
      </c>
      <c r="BL774" s="16" t="s">
        <v>255</v>
      </c>
      <c r="BM774" s="139" t="s">
        <v>1295</v>
      </c>
    </row>
    <row r="775" spans="2:65" s="1" customFormat="1" ht="24.2" customHeight="1">
      <c r="B775" s="127"/>
      <c r="C775" s="128" t="s">
        <v>1296</v>
      </c>
      <c r="D775" s="128" t="s">
        <v>147</v>
      </c>
      <c r="E775" s="129" t="s">
        <v>1297</v>
      </c>
      <c r="F775" s="130" t="s">
        <v>1298</v>
      </c>
      <c r="G775" s="131" t="s">
        <v>181</v>
      </c>
      <c r="H775" s="132">
        <v>1</v>
      </c>
      <c r="I775" s="133"/>
      <c r="J775" s="134">
        <f t="shared" si="40"/>
        <v>0</v>
      </c>
      <c r="K775" s="130" t="s">
        <v>395</v>
      </c>
      <c r="L775" s="31"/>
      <c r="M775" s="135" t="s">
        <v>1</v>
      </c>
      <c r="N775" s="136" t="s">
        <v>40</v>
      </c>
      <c r="P775" s="137">
        <f t="shared" si="41"/>
        <v>0</v>
      </c>
      <c r="Q775" s="137">
        <v>0</v>
      </c>
      <c r="R775" s="137">
        <f t="shared" si="42"/>
        <v>0</v>
      </c>
      <c r="S775" s="137">
        <v>0</v>
      </c>
      <c r="T775" s="138">
        <f t="shared" si="43"/>
        <v>0</v>
      </c>
      <c r="AR775" s="139" t="s">
        <v>255</v>
      </c>
      <c r="AT775" s="139" t="s">
        <v>147</v>
      </c>
      <c r="AU775" s="139" t="s">
        <v>85</v>
      </c>
      <c r="AY775" s="16" t="s">
        <v>144</v>
      </c>
      <c r="BE775" s="140">
        <f t="shared" si="44"/>
        <v>0</v>
      </c>
      <c r="BF775" s="140">
        <f t="shared" si="45"/>
        <v>0</v>
      </c>
      <c r="BG775" s="140">
        <f t="shared" si="46"/>
        <v>0</v>
      </c>
      <c r="BH775" s="140">
        <f t="shared" si="47"/>
        <v>0</v>
      </c>
      <c r="BI775" s="140">
        <f t="shared" si="48"/>
        <v>0</v>
      </c>
      <c r="BJ775" s="16" t="s">
        <v>83</v>
      </c>
      <c r="BK775" s="140">
        <f t="shared" si="49"/>
        <v>0</v>
      </c>
      <c r="BL775" s="16" t="s">
        <v>255</v>
      </c>
      <c r="BM775" s="139" t="s">
        <v>1299</v>
      </c>
    </row>
    <row r="776" spans="2:65" s="1" customFormat="1" ht="24.2" customHeight="1">
      <c r="B776" s="127"/>
      <c r="C776" s="128" t="s">
        <v>1300</v>
      </c>
      <c r="D776" s="128" t="s">
        <v>147</v>
      </c>
      <c r="E776" s="129" t="s">
        <v>1301</v>
      </c>
      <c r="F776" s="130" t="s">
        <v>1302</v>
      </c>
      <c r="G776" s="131" t="s">
        <v>181</v>
      </c>
      <c r="H776" s="132">
        <v>6</v>
      </c>
      <c r="I776" s="133"/>
      <c r="J776" s="134">
        <f t="shared" si="40"/>
        <v>0</v>
      </c>
      <c r="K776" s="130" t="s">
        <v>395</v>
      </c>
      <c r="L776" s="31"/>
      <c r="M776" s="135" t="s">
        <v>1</v>
      </c>
      <c r="N776" s="136" t="s">
        <v>40</v>
      </c>
      <c r="P776" s="137">
        <f t="shared" si="41"/>
        <v>0</v>
      </c>
      <c r="Q776" s="137">
        <v>0</v>
      </c>
      <c r="R776" s="137">
        <f t="shared" si="42"/>
        <v>0</v>
      </c>
      <c r="S776" s="137">
        <v>0</v>
      </c>
      <c r="T776" s="138">
        <f t="shared" si="43"/>
        <v>0</v>
      </c>
      <c r="AR776" s="139" t="s">
        <v>255</v>
      </c>
      <c r="AT776" s="139" t="s">
        <v>147</v>
      </c>
      <c r="AU776" s="139" t="s">
        <v>85</v>
      </c>
      <c r="AY776" s="16" t="s">
        <v>144</v>
      </c>
      <c r="BE776" s="140">
        <f t="shared" si="44"/>
        <v>0</v>
      </c>
      <c r="BF776" s="140">
        <f t="shared" si="45"/>
        <v>0</v>
      </c>
      <c r="BG776" s="140">
        <f t="shared" si="46"/>
        <v>0</v>
      </c>
      <c r="BH776" s="140">
        <f t="shared" si="47"/>
        <v>0</v>
      </c>
      <c r="BI776" s="140">
        <f t="shared" si="48"/>
        <v>0</v>
      </c>
      <c r="BJ776" s="16" t="s">
        <v>83</v>
      </c>
      <c r="BK776" s="140">
        <f t="shared" si="49"/>
        <v>0</v>
      </c>
      <c r="BL776" s="16" t="s">
        <v>255</v>
      </c>
      <c r="BM776" s="139" t="s">
        <v>1303</v>
      </c>
    </row>
    <row r="777" spans="2:65" s="1" customFormat="1" ht="24.2" customHeight="1">
      <c r="B777" s="127"/>
      <c r="C777" s="128" t="s">
        <v>1304</v>
      </c>
      <c r="D777" s="128" t="s">
        <v>147</v>
      </c>
      <c r="E777" s="129" t="s">
        <v>1305</v>
      </c>
      <c r="F777" s="130" t="s">
        <v>1306</v>
      </c>
      <c r="G777" s="131" t="s">
        <v>181</v>
      </c>
      <c r="H777" s="132">
        <v>1</v>
      </c>
      <c r="I777" s="133"/>
      <c r="J777" s="134">
        <f t="shared" si="40"/>
        <v>0</v>
      </c>
      <c r="K777" s="130" t="s">
        <v>395</v>
      </c>
      <c r="L777" s="31"/>
      <c r="M777" s="135" t="s">
        <v>1</v>
      </c>
      <c r="N777" s="136" t="s">
        <v>40</v>
      </c>
      <c r="P777" s="137">
        <f t="shared" si="41"/>
        <v>0</v>
      </c>
      <c r="Q777" s="137">
        <v>0</v>
      </c>
      <c r="R777" s="137">
        <f t="shared" si="42"/>
        <v>0</v>
      </c>
      <c r="S777" s="137">
        <v>0</v>
      </c>
      <c r="T777" s="138">
        <f t="shared" si="43"/>
        <v>0</v>
      </c>
      <c r="AR777" s="139" t="s">
        <v>255</v>
      </c>
      <c r="AT777" s="139" t="s">
        <v>147</v>
      </c>
      <c r="AU777" s="139" t="s">
        <v>85</v>
      </c>
      <c r="AY777" s="16" t="s">
        <v>144</v>
      </c>
      <c r="BE777" s="140">
        <f t="shared" si="44"/>
        <v>0</v>
      </c>
      <c r="BF777" s="140">
        <f t="shared" si="45"/>
        <v>0</v>
      </c>
      <c r="BG777" s="140">
        <f t="shared" si="46"/>
        <v>0</v>
      </c>
      <c r="BH777" s="140">
        <f t="shared" si="47"/>
        <v>0</v>
      </c>
      <c r="BI777" s="140">
        <f t="shared" si="48"/>
        <v>0</v>
      </c>
      <c r="BJ777" s="16" t="s">
        <v>83</v>
      </c>
      <c r="BK777" s="140">
        <f t="shared" si="49"/>
        <v>0</v>
      </c>
      <c r="BL777" s="16" t="s">
        <v>255</v>
      </c>
      <c r="BM777" s="139" t="s">
        <v>1307</v>
      </c>
    </row>
    <row r="778" spans="2:65" s="1" customFormat="1" ht="24.2" customHeight="1">
      <c r="B778" s="127"/>
      <c r="C778" s="128" t="s">
        <v>1308</v>
      </c>
      <c r="D778" s="128" t="s">
        <v>147</v>
      </c>
      <c r="E778" s="129" t="s">
        <v>1309</v>
      </c>
      <c r="F778" s="130" t="s">
        <v>1310</v>
      </c>
      <c r="G778" s="131" t="s">
        <v>181</v>
      </c>
      <c r="H778" s="132">
        <v>1</v>
      </c>
      <c r="I778" s="133"/>
      <c r="J778" s="134">
        <f t="shared" si="40"/>
        <v>0</v>
      </c>
      <c r="K778" s="130" t="s">
        <v>395</v>
      </c>
      <c r="L778" s="31"/>
      <c r="M778" s="135" t="s">
        <v>1</v>
      </c>
      <c r="N778" s="136" t="s">
        <v>40</v>
      </c>
      <c r="P778" s="137">
        <f t="shared" si="41"/>
        <v>0</v>
      </c>
      <c r="Q778" s="137">
        <v>0</v>
      </c>
      <c r="R778" s="137">
        <f t="shared" si="42"/>
        <v>0</v>
      </c>
      <c r="S778" s="137">
        <v>0</v>
      </c>
      <c r="T778" s="138">
        <f t="shared" si="43"/>
        <v>0</v>
      </c>
      <c r="AR778" s="139" t="s">
        <v>255</v>
      </c>
      <c r="AT778" s="139" t="s">
        <v>147</v>
      </c>
      <c r="AU778" s="139" t="s">
        <v>85</v>
      </c>
      <c r="AY778" s="16" t="s">
        <v>144</v>
      </c>
      <c r="BE778" s="140">
        <f t="shared" si="44"/>
        <v>0</v>
      </c>
      <c r="BF778" s="140">
        <f t="shared" si="45"/>
        <v>0</v>
      </c>
      <c r="BG778" s="140">
        <f t="shared" si="46"/>
        <v>0</v>
      </c>
      <c r="BH778" s="140">
        <f t="shared" si="47"/>
        <v>0</v>
      </c>
      <c r="BI778" s="140">
        <f t="shared" si="48"/>
        <v>0</v>
      </c>
      <c r="BJ778" s="16" t="s">
        <v>83</v>
      </c>
      <c r="BK778" s="140">
        <f t="shared" si="49"/>
        <v>0</v>
      </c>
      <c r="BL778" s="16" t="s">
        <v>255</v>
      </c>
      <c r="BM778" s="139" t="s">
        <v>1311</v>
      </c>
    </row>
    <row r="779" spans="2:65" s="1" customFormat="1" ht="24.2" customHeight="1">
      <c r="B779" s="127"/>
      <c r="C779" s="128" t="s">
        <v>1312</v>
      </c>
      <c r="D779" s="128" t="s">
        <v>147</v>
      </c>
      <c r="E779" s="129" t="s">
        <v>1313</v>
      </c>
      <c r="F779" s="130" t="s">
        <v>1314</v>
      </c>
      <c r="G779" s="131" t="s">
        <v>181</v>
      </c>
      <c r="H779" s="132">
        <v>3</v>
      </c>
      <c r="I779" s="133"/>
      <c r="J779" s="134">
        <f t="shared" si="40"/>
        <v>0</v>
      </c>
      <c r="K779" s="130" t="s">
        <v>395</v>
      </c>
      <c r="L779" s="31"/>
      <c r="M779" s="135" t="s">
        <v>1</v>
      </c>
      <c r="N779" s="136" t="s">
        <v>40</v>
      </c>
      <c r="P779" s="137">
        <f t="shared" si="41"/>
        <v>0</v>
      </c>
      <c r="Q779" s="137">
        <v>0</v>
      </c>
      <c r="R779" s="137">
        <f t="shared" si="42"/>
        <v>0</v>
      </c>
      <c r="S779" s="137">
        <v>0</v>
      </c>
      <c r="T779" s="138">
        <f t="shared" si="43"/>
        <v>0</v>
      </c>
      <c r="AR779" s="139" t="s">
        <v>255</v>
      </c>
      <c r="AT779" s="139" t="s">
        <v>147</v>
      </c>
      <c r="AU779" s="139" t="s">
        <v>85</v>
      </c>
      <c r="AY779" s="16" t="s">
        <v>144</v>
      </c>
      <c r="BE779" s="140">
        <f t="shared" si="44"/>
        <v>0</v>
      </c>
      <c r="BF779" s="140">
        <f t="shared" si="45"/>
        <v>0</v>
      </c>
      <c r="BG779" s="140">
        <f t="shared" si="46"/>
        <v>0</v>
      </c>
      <c r="BH779" s="140">
        <f t="shared" si="47"/>
        <v>0</v>
      </c>
      <c r="BI779" s="140">
        <f t="shared" si="48"/>
        <v>0</v>
      </c>
      <c r="BJ779" s="16" t="s">
        <v>83</v>
      </c>
      <c r="BK779" s="140">
        <f t="shared" si="49"/>
        <v>0</v>
      </c>
      <c r="BL779" s="16" t="s">
        <v>255</v>
      </c>
      <c r="BM779" s="139" t="s">
        <v>1315</v>
      </c>
    </row>
    <row r="780" spans="2:65" s="1" customFormat="1" ht="37.9" customHeight="1">
      <c r="B780" s="127"/>
      <c r="C780" s="128" t="s">
        <v>1316</v>
      </c>
      <c r="D780" s="128" t="s">
        <v>147</v>
      </c>
      <c r="E780" s="129" t="s">
        <v>1317</v>
      </c>
      <c r="F780" s="130" t="s">
        <v>1318</v>
      </c>
      <c r="G780" s="131" t="s">
        <v>181</v>
      </c>
      <c r="H780" s="132">
        <v>1</v>
      </c>
      <c r="I780" s="133"/>
      <c r="J780" s="134">
        <f t="shared" si="40"/>
        <v>0</v>
      </c>
      <c r="K780" s="130" t="s">
        <v>395</v>
      </c>
      <c r="L780" s="31"/>
      <c r="M780" s="135" t="s">
        <v>1</v>
      </c>
      <c r="N780" s="136" t="s">
        <v>40</v>
      </c>
      <c r="P780" s="137">
        <f t="shared" si="41"/>
        <v>0</v>
      </c>
      <c r="Q780" s="137">
        <v>0</v>
      </c>
      <c r="R780" s="137">
        <f t="shared" si="42"/>
        <v>0</v>
      </c>
      <c r="S780" s="137">
        <v>0</v>
      </c>
      <c r="T780" s="138">
        <f t="shared" si="43"/>
        <v>0</v>
      </c>
      <c r="AR780" s="139" t="s">
        <v>255</v>
      </c>
      <c r="AT780" s="139" t="s">
        <v>147</v>
      </c>
      <c r="AU780" s="139" t="s">
        <v>85</v>
      </c>
      <c r="AY780" s="16" t="s">
        <v>144</v>
      </c>
      <c r="BE780" s="140">
        <f t="shared" si="44"/>
        <v>0</v>
      </c>
      <c r="BF780" s="140">
        <f t="shared" si="45"/>
        <v>0</v>
      </c>
      <c r="BG780" s="140">
        <f t="shared" si="46"/>
        <v>0</v>
      </c>
      <c r="BH780" s="140">
        <f t="shared" si="47"/>
        <v>0</v>
      </c>
      <c r="BI780" s="140">
        <f t="shared" si="48"/>
        <v>0</v>
      </c>
      <c r="BJ780" s="16" t="s">
        <v>83</v>
      </c>
      <c r="BK780" s="140">
        <f t="shared" si="49"/>
        <v>0</v>
      </c>
      <c r="BL780" s="16" t="s">
        <v>255</v>
      </c>
      <c r="BM780" s="139" t="s">
        <v>1319</v>
      </c>
    </row>
    <row r="781" spans="2:65" s="1" customFormat="1" ht="24.2" customHeight="1">
      <c r="B781" s="127"/>
      <c r="C781" s="128" t="s">
        <v>1320</v>
      </c>
      <c r="D781" s="128" t="s">
        <v>147</v>
      </c>
      <c r="E781" s="129" t="s">
        <v>1321</v>
      </c>
      <c r="F781" s="130" t="s">
        <v>1322</v>
      </c>
      <c r="G781" s="131" t="s">
        <v>181</v>
      </c>
      <c r="H781" s="132">
        <v>1</v>
      </c>
      <c r="I781" s="133"/>
      <c r="J781" s="134">
        <f t="shared" si="40"/>
        <v>0</v>
      </c>
      <c r="K781" s="130" t="s">
        <v>395</v>
      </c>
      <c r="L781" s="31"/>
      <c r="M781" s="135" t="s">
        <v>1</v>
      </c>
      <c r="N781" s="136" t="s">
        <v>40</v>
      </c>
      <c r="P781" s="137">
        <f t="shared" si="41"/>
        <v>0</v>
      </c>
      <c r="Q781" s="137">
        <v>0</v>
      </c>
      <c r="R781" s="137">
        <f t="shared" si="42"/>
        <v>0</v>
      </c>
      <c r="S781" s="137">
        <v>5.8000000000000003E-2</v>
      </c>
      <c r="T781" s="138">
        <f t="shared" si="43"/>
        <v>5.8000000000000003E-2</v>
      </c>
      <c r="AR781" s="139" t="s">
        <v>151</v>
      </c>
      <c r="AT781" s="139" t="s">
        <v>147</v>
      </c>
      <c r="AU781" s="139" t="s">
        <v>85</v>
      </c>
      <c r="AY781" s="16" t="s">
        <v>144</v>
      </c>
      <c r="BE781" s="140">
        <f t="shared" si="44"/>
        <v>0</v>
      </c>
      <c r="BF781" s="140">
        <f t="shared" si="45"/>
        <v>0</v>
      </c>
      <c r="BG781" s="140">
        <f t="shared" si="46"/>
        <v>0</v>
      </c>
      <c r="BH781" s="140">
        <f t="shared" si="47"/>
        <v>0</v>
      </c>
      <c r="BI781" s="140">
        <f t="shared" si="48"/>
        <v>0</v>
      </c>
      <c r="BJ781" s="16" t="s">
        <v>83</v>
      </c>
      <c r="BK781" s="140">
        <f t="shared" si="49"/>
        <v>0</v>
      </c>
      <c r="BL781" s="16" t="s">
        <v>151</v>
      </c>
      <c r="BM781" s="139" t="s">
        <v>1323</v>
      </c>
    </row>
    <row r="782" spans="2:65" s="11" customFormat="1" ht="22.9" customHeight="1">
      <c r="B782" s="115"/>
      <c r="D782" s="116" t="s">
        <v>74</v>
      </c>
      <c r="E782" s="125" t="s">
        <v>1324</v>
      </c>
      <c r="F782" s="125" t="s">
        <v>1325</v>
      </c>
      <c r="I782" s="118"/>
      <c r="J782" s="126">
        <f>BK782</f>
        <v>0</v>
      </c>
      <c r="L782" s="115"/>
      <c r="M782" s="120"/>
      <c r="P782" s="121">
        <f>SUM(P783:P798)</f>
        <v>0</v>
      </c>
      <c r="R782" s="121">
        <f>SUM(R783:R798)</f>
        <v>0</v>
      </c>
      <c r="T782" s="122">
        <f>SUM(T783:T798)</f>
        <v>0</v>
      </c>
      <c r="AR782" s="116" t="s">
        <v>85</v>
      </c>
      <c r="AT782" s="123" t="s">
        <v>74</v>
      </c>
      <c r="AU782" s="123" t="s">
        <v>83</v>
      </c>
      <c r="AY782" s="116" t="s">
        <v>144</v>
      </c>
      <c r="BK782" s="124">
        <f>SUM(BK783:BK798)</f>
        <v>0</v>
      </c>
    </row>
    <row r="783" spans="2:65" s="1" customFormat="1" ht="16.5" customHeight="1">
      <c r="B783" s="127"/>
      <c r="C783" s="162" t="s">
        <v>1326</v>
      </c>
      <c r="D783" s="162" t="s">
        <v>379</v>
      </c>
      <c r="E783" s="163" t="s">
        <v>1327</v>
      </c>
      <c r="F783" s="164" t="s">
        <v>1328</v>
      </c>
      <c r="G783" s="165" t="s">
        <v>181</v>
      </c>
      <c r="H783" s="166">
        <v>6</v>
      </c>
      <c r="I783" s="167"/>
      <c r="J783" s="168">
        <f t="shared" ref="J783:J798" si="50">ROUND(I783*H783,2)</f>
        <v>0</v>
      </c>
      <c r="K783" s="164" t="s">
        <v>1</v>
      </c>
      <c r="L783" s="169"/>
      <c r="M783" s="170" t="s">
        <v>1</v>
      </c>
      <c r="N783" s="171" t="s">
        <v>40</v>
      </c>
      <c r="P783" s="137">
        <f t="shared" ref="P783:P798" si="51">O783*H783</f>
        <v>0</v>
      </c>
      <c r="Q783" s="137">
        <v>0</v>
      </c>
      <c r="R783" s="137">
        <f t="shared" ref="R783:R798" si="52">Q783*H783</f>
        <v>0</v>
      </c>
      <c r="S783" s="137">
        <v>0</v>
      </c>
      <c r="T783" s="138">
        <f t="shared" ref="T783:T798" si="53">S783*H783</f>
        <v>0</v>
      </c>
      <c r="AR783" s="139" t="s">
        <v>365</v>
      </c>
      <c r="AT783" s="139" t="s">
        <v>379</v>
      </c>
      <c r="AU783" s="139" t="s">
        <v>85</v>
      </c>
      <c r="AY783" s="16" t="s">
        <v>144</v>
      </c>
      <c r="BE783" s="140">
        <f t="shared" ref="BE783:BE798" si="54">IF(N783="základní",J783,0)</f>
        <v>0</v>
      </c>
      <c r="BF783" s="140">
        <f t="shared" ref="BF783:BF798" si="55">IF(N783="snížená",J783,0)</f>
        <v>0</v>
      </c>
      <c r="BG783" s="140">
        <f t="shared" ref="BG783:BG798" si="56">IF(N783="zákl. přenesená",J783,0)</f>
        <v>0</v>
      </c>
      <c r="BH783" s="140">
        <f t="shared" ref="BH783:BH798" si="57">IF(N783="sníž. přenesená",J783,0)</f>
        <v>0</v>
      </c>
      <c r="BI783" s="140">
        <f t="shared" ref="BI783:BI798" si="58">IF(N783="nulová",J783,0)</f>
        <v>0</v>
      </c>
      <c r="BJ783" s="16" t="s">
        <v>83</v>
      </c>
      <c r="BK783" s="140">
        <f t="shared" ref="BK783:BK798" si="59">ROUND(I783*H783,2)</f>
        <v>0</v>
      </c>
      <c r="BL783" s="16" t="s">
        <v>255</v>
      </c>
      <c r="BM783" s="139" t="s">
        <v>1329</v>
      </c>
    </row>
    <row r="784" spans="2:65" s="1" customFormat="1" ht="16.5" customHeight="1">
      <c r="B784" s="127"/>
      <c r="C784" s="162" t="s">
        <v>1330</v>
      </c>
      <c r="D784" s="162" t="s">
        <v>379</v>
      </c>
      <c r="E784" s="163" t="s">
        <v>1331</v>
      </c>
      <c r="F784" s="164" t="s">
        <v>1332</v>
      </c>
      <c r="G784" s="165" t="s">
        <v>181</v>
      </c>
      <c r="H784" s="166">
        <v>5</v>
      </c>
      <c r="I784" s="167"/>
      <c r="J784" s="168">
        <f t="shared" si="50"/>
        <v>0</v>
      </c>
      <c r="K784" s="164" t="s">
        <v>1</v>
      </c>
      <c r="L784" s="169"/>
      <c r="M784" s="170" t="s">
        <v>1</v>
      </c>
      <c r="N784" s="171" t="s">
        <v>40</v>
      </c>
      <c r="P784" s="137">
        <f t="shared" si="51"/>
        <v>0</v>
      </c>
      <c r="Q784" s="137">
        <v>0</v>
      </c>
      <c r="R784" s="137">
        <f t="shared" si="52"/>
        <v>0</v>
      </c>
      <c r="S784" s="137">
        <v>0</v>
      </c>
      <c r="T784" s="138">
        <f t="shared" si="53"/>
        <v>0</v>
      </c>
      <c r="AR784" s="139" t="s">
        <v>365</v>
      </c>
      <c r="AT784" s="139" t="s">
        <v>379</v>
      </c>
      <c r="AU784" s="139" t="s">
        <v>85</v>
      </c>
      <c r="AY784" s="16" t="s">
        <v>144</v>
      </c>
      <c r="BE784" s="140">
        <f t="shared" si="54"/>
        <v>0</v>
      </c>
      <c r="BF784" s="140">
        <f t="shared" si="55"/>
        <v>0</v>
      </c>
      <c r="BG784" s="140">
        <f t="shared" si="56"/>
        <v>0</v>
      </c>
      <c r="BH784" s="140">
        <f t="shared" si="57"/>
        <v>0</v>
      </c>
      <c r="BI784" s="140">
        <f t="shared" si="58"/>
        <v>0</v>
      </c>
      <c r="BJ784" s="16" t="s">
        <v>83</v>
      </c>
      <c r="BK784" s="140">
        <f t="shared" si="59"/>
        <v>0</v>
      </c>
      <c r="BL784" s="16" t="s">
        <v>255</v>
      </c>
      <c r="BM784" s="139" t="s">
        <v>1333</v>
      </c>
    </row>
    <row r="785" spans="2:65" s="1" customFormat="1" ht="16.5" customHeight="1">
      <c r="B785" s="127"/>
      <c r="C785" s="162" t="s">
        <v>1334</v>
      </c>
      <c r="D785" s="162" t="s">
        <v>379</v>
      </c>
      <c r="E785" s="163" t="s">
        <v>1335</v>
      </c>
      <c r="F785" s="164" t="s">
        <v>1336</v>
      </c>
      <c r="G785" s="165" t="s">
        <v>181</v>
      </c>
      <c r="H785" s="166">
        <v>1</v>
      </c>
      <c r="I785" s="167"/>
      <c r="J785" s="168">
        <f t="shared" si="50"/>
        <v>0</v>
      </c>
      <c r="K785" s="164" t="s">
        <v>1</v>
      </c>
      <c r="L785" s="169"/>
      <c r="M785" s="170" t="s">
        <v>1</v>
      </c>
      <c r="N785" s="171" t="s">
        <v>40</v>
      </c>
      <c r="P785" s="137">
        <f t="shared" si="51"/>
        <v>0</v>
      </c>
      <c r="Q785" s="137">
        <v>0</v>
      </c>
      <c r="R785" s="137">
        <f t="shared" si="52"/>
        <v>0</v>
      </c>
      <c r="S785" s="137">
        <v>0</v>
      </c>
      <c r="T785" s="138">
        <f t="shared" si="53"/>
        <v>0</v>
      </c>
      <c r="AR785" s="139" t="s">
        <v>365</v>
      </c>
      <c r="AT785" s="139" t="s">
        <v>379</v>
      </c>
      <c r="AU785" s="139" t="s">
        <v>85</v>
      </c>
      <c r="AY785" s="16" t="s">
        <v>144</v>
      </c>
      <c r="BE785" s="140">
        <f t="shared" si="54"/>
        <v>0</v>
      </c>
      <c r="BF785" s="140">
        <f t="shared" si="55"/>
        <v>0</v>
      </c>
      <c r="BG785" s="140">
        <f t="shared" si="56"/>
        <v>0</v>
      </c>
      <c r="BH785" s="140">
        <f t="shared" si="57"/>
        <v>0</v>
      </c>
      <c r="BI785" s="140">
        <f t="shared" si="58"/>
        <v>0</v>
      </c>
      <c r="BJ785" s="16" t="s">
        <v>83</v>
      </c>
      <c r="BK785" s="140">
        <f t="shared" si="59"/>
        <v>0</v>
      </c>
      <c r="BL785" s="16" t="s">
        <v>255</v>
      </c>
      <c r="BM785" s="139" t="s">
        <v>1337</v>
      </c>
    </row>
    <row r="786" spans="2:65" s="1" customFormat="1" ht="16.5" customHeight="1">
      <c r="B786" s="127"/>
      <c r="C786" s="162" t="s">
        <v>1338</v>
      </c>
      <c r="D786" s="162" t="s">
        <v>379</v>
      </c>
      <c r="E786" s="163" t="s">
        <v>1339</v>
      </c>
      <c r="F786" s="164" t="s">
        <v>1340</v>
      </c>
      <c r="G786" s="165" t="s">
        <v>181</v>
      </c>
      <c r="H786" s="166">
        <v>1</v>
      </c>
      <c r="I786" s="167"/>
      <c r="J786" s="168">
        <f t="shared" si="50"/>
        <v>0</v>
      </c>
      <c r="K786" s="164" t="s">
        <v>1</v>
      </c>
      <c r="L786" s="169"/>
      <c r="M786" s="170" t="s">
        <v>1</v>
      </c>
      <c r="N786" s="171" t="s">
        <v>40</v>
      </c>
      <c r="P786" s="137">
        <f t="shared" si="51"/>
        <v>0</v>
      </c>
      <c r="Q786" s="137">
        <v>0</v>
      </c>
      <c r="R786" s="137">
        <f t="shared" si="52"/>
        <v>0</v>
      </c>
      <c r="S786" s="137">
        <v>0</v>
      </c>
      <c r="T786" s="138">
        <f t="shared" si="53"/>
        <v>0</v>
      </c>
      <c r="AR786" s="139" t="s">
        <v>365</v>
      </c>
      <c r="AT786" s="139" t="s">
        <v>379</v>
      </c>
      <c r="AU786" s="139" t="s">
        <v>85</v>
      </c>
      <c r="AY786" s="16" t="s">
        <v>144</v>
      </c>
      <c r="BE786" s="140">
        <f t="shared" si="54"/>
        <v>0</v>
      </c>
      <c r="BF786" s="140">
        <f t="shared" si="55"/>
        <v>0</v>
      </c>
      <c r="BG786" s="140">
        <f t="shared" si="56"/>
        <v>0</v>
      </c>
      <c r="BH786" s="140">
        <f t="shared" si="57"/>
        <v>0</v>
      </c>
      <c r="BI786" s="140">
        <f t="shared" si="58"/>
        <v>0</v>
      </c>
      <c r="BJ786" s="16" t="s">
        <v>83</v>
      </c>
      <c r="BK786" s="140">
        <f t="shared" si="59"/>
        <v>0</v>
      </c>
      <c r="BL786" s="16" t="s">
        <v>255</v>
      </c>
      <c r="BM786" s="139" t="s">
        <v>1341</v>
      </c>
    </row>
    <row r="787" spans="2:65" s="1" customFormat="1" ht="24.2" customHeight="1">
      <c r="B787" s="127"/>
      <c r="C787" s="162" t="s">
        <v>1342</v>
      </c>
      <c r="D787" s="162" t="s">
        <v>379</v>
      </c>
      <c r="E787" s="163" t="s">
        <v>1343</v>
      </c>
      <c r="F787" s="164" t="s">
        <v>1286</v>
      </c>
      <c r="G787" s="165" t="s">
        <v>181</v>
      </c>
      <c r="H787" s="166">
        <v>2</v>
      </c>
      <c r="I787" s="167"/>
      <c r="J787" s="168">
        <f t="shared" si="50"/>
        <v>0</v>
      </c>
      <c r="K787" s="164" t="s">
        <v>1</v>
      </c>
      <c r="L787" s="169"/>
      <c r="M787" s="170" t="s">
        <v>1</v>
      </c>
      <c r="N787" s="171" t="s">
        <v>40</v>
      </c>
      <c r="P787" s="137">
        <f t="shared" si="51"/>
        <v>0</v>
      </c>
      <c r="Q787" s="137">
        <v>0</v>
      </c>
      <c r="R787" s="137">
        <f t="shared" si="52"/>
        <v>0</v>
      </c>
      <c r="S787" s="137">
        <v>0</v>
      </c>
      <c r="T787" s="138">
        <f t="shared" si="53"/>
        <v>0</v>
      </c>
      <c r="AR787" s="139" t="s">
        <v>365</v>
      </c>
      <c r="AT787" s="139" t="s">
        <v>379</v>
      </c>
      <c r="AU787" s="139" t="s">
        <v>85</v>
      </c>
      <c r="AY787" s="16" t="s">
        <v>144</v>
      </c>
      <c r="BE787" s="140">
        <f t="shared" si="54"/>
        <v>0</v>
      </c>
      <c r="BF787" s="140">
        <f t="shared" si="55"/>
        <v>0</v>
      </c>
      <c r="BG787" s="140">
        <f t="shared" si="56"/>
        <v>0</v>
      </c>
      <c r="BH787" s="140">
        <f t="shared" si="57"/>
        <v>0</v>
      </c>
      <c r="BI787" s="140">
        <f t="shared" si="58"/>
        <v>0</v>
      </c>
      <c r="BJ787" s="16" t="s">
        <v>83</v>
      </c>
      <c r="BK787" s="140">
        <f t="shared" si="59"/>
        <v>0</v>
      </c>
      <c r="BL787" s="16" t="s">
        <v>255</v>
      </c>
      <c r="BM787" s="139" t="s">
        <v>1344</v>
      </c>
    </row>
    <row r="788" spans="2:65" s="1" customFormat="1" ht="21.75" customHeight="1">
      <c r="B788" s="127"/>
      <c r="C788" s="162" t="s">
        <v>1345</v>
      </c>
      <c r="D788" s="162" t="s">
        <v>379</v>
      </c>
      <c r="E788" s="163" t="s">
        <v>1346</v>
      </c>
      <c r="F788" s="164" t="s">
        <v>1347</v>
      </c>
      <c r="G788" s="165" t="s">
        <v>181</v>
      </c>
      <c r="H788" s="166">
        <v>1</v>
      </c>
      <c r="I788" s="167"/>
      <c r="J788" s="168">
        <f t="shared" si="50"/>
        <v>0</v>
      </c>
      <c r="K788" s="164" t="s">
        <v>1</v>
      </c>
      <c r="L788" s="169"/>
      <c r="M788" s="170" t="s">
        <v>1</v>
      </c>
      <c r="N788" s="171" t="s">
        <v>40</v>
      </c>
      <c r="P788" s="137">
        <f t="shared" si="51"/>
        <v>0</v>
      </c>
      <c r="Q788" s="137">
        <v>0</v>
      </c>
      <c r="R788" s="137">
        <f t="shared" si="52"/>
        <v>0</v>
      </c>
      <c r="S788" s="137">
        <v>0</v>
      </c>
      <c r="T788" s="138">
        <f t="shared" si="53"/>
        <v>0</v>
      </c>
      <c r="AR788" s="139" t="s">
        <v>365</v>
      </c>
      <c r="AT788" s="139" t="s">
        <v>379</v>
      </c>
      <c r="AU788" s="139" t="s">
        <v>85</v>
      </c>
      <c r="AY788" s="16" t="s">
        <v>144</v>
      </c>
      <c r="BE788" s="140">
        <f t="shared" si="54"/>
        <v>0</v>
      </c>
      <c r="BF788" s="140">
        <f t="shared" si="55"/>
        <v>0</v>
      </c>
      <c r="BG788" s="140">
        <f t="shared" si="56"/>
        <v>0</v>
      </c>
      <c r="BH788" s="140">
        <f t="shared" si="57"/>
        <v>0</v>
      </c>
      <c r="BI788" s="140">
        <f t="shared" si="58"/>
        <v>0</v>
      </c>
      <c r="BJ788" s="16" t="s">
        <v>83</v>
      </c>
      <c r="BK788" s="140">
        <f t="shared" si="59"/>
        <v>0</v>
      </c>
      <c r="BL788" s="16" t="s">
        <v>255</v>
      </c>
      <c r="BM788" s="139" t="s">
        <v>1348</v>
      </c>
    </row>
    <row r="789" spans="2:65" s="1" customFormat="1" ht="16.5" customHeight="1">
      <c r="B789" s="127"/>
      <c r="C789" s="162" t="s">
        <v>1349</v>
      </c>
      <c r="D789" s="162" t="s">
        <v>379</v>
      </c>
      <c r="E789" s="163" t="s">
        <v>1350</v>
      </c>
      <c r="F789" s="164" t="s">
        <v>1351</v>
      </c>
      <c r="G789" s="165" t="s">
        <v>181</v>
      </c>
      <c r="H789" s="166">
        <v>2</v>
      </c>
      <c r="I789" s="167"/>
      <c r="J789" s="168">
        <f t="shared" si="50"/>
        <v>0</v>
      </c>
      <c r="K789" s="164" t="s">
        <v>1</v>
      </c>
      <c r="L789" s="169"/>
      <c r="M789" s="170" t="s">
        <v>1</v>
      </c>
      <c r="N789" s="171" t="s">
        <v>40</v>
      </c>
      <c r="P789" s="137">
        <f t="shared" si="51"/>
        <v>0</v>
      </c>
      <c r="Q789" s="137">
        <v>0</v>
      </c>
      <c r="R789" s="137">
        <f t="shared" si="52"/>
        <v>0</v>
      </c>
      <c r="S789" s="137">
        <v>0</v>
      </c>
      <c r="T789" s="138">
        <f t="shared" si="53"/>
        <v>0</v>
      </c>
      <c r="AR789" s="139" t="s">
        <v>365</v>
      </c>
      <c r="AT789" s="139" t="s">
        <v>379</v>
      </c>
      <c r="AU789" s="139" t="s">
        <v>85</v>
      </c>
      <c r="AY789" s="16" t="s">
        <v>144</v>
      </c>
      <c r="BE789" s="140">
        <f t="shared" si="54"/>
        <v>0</v>
      </c>
      <c r="BF789" s="140">
        <f t="shared" si="55"/>
        <v>0</v>
      </c>
      <c r="BG789" s="140">
        <f t="shared" si="56"/>
        <v>0</v>
      </c>
      <c r="BH789" s="140">
        <f t="shared" si="57"/>
        <v>0</v>
      </c>
      <c r="BI789" s="140">
        <f t="shared" si="58"/>
        <v>0</v>
      </c>
      <c r="BJ789" s="16" t="s">
        <v>83</v>
      </c>
      <c r="BK789" s="140">
        <f t="shared" si="59"/>
        <v>0</v>
      </c>
      <c r="BL789" s="16" t="s">
        <v>255</v>
      </c>
      <c r="BM789" s="139" t="s">
        <v>1352</v>
      </c>
    </row>
    <row r="790" spans="2:65" s="1" customFormat="1" ht="16.5" customHeight="1">
      <c r="B790" s="127"/>
      <c r="C790" s="162" t="s">
        <v>1353</v>
      </c>
      <c r="D790" s="162" t="s">
        <v>379</v>
      </c>
      <c r="E790" s="163" t="s">
        <v>1354</v>
      </c>
      <c r="F790" s="164" t="s">
        <v>1290</v>
      </c>
      <c r="G790" s="165" t="s">
        <v>181</v>
      </c>
      <c r="H790" s="166">
        <v>15</v>
      </c>
      <c r="I790" s="167"/>
      <c r="J790" s="168">
        <f t="shared" si="50"/>
        <v>0</v>
      </c>
      <c r="K790" s="164" t="s">
        <v>1</v>
      </c>
      <c r="L790" s="169"/>
      <c r="M790" s="170" t="s">
        <v>1</v>
      </c>
      <c r="N790" s="171" t="s">
        <v>40</v>
      </c>
      <c r="P790" s="137">
        <f t="shared" si="51"/>
        <v>0</v>
      </c>
      <c r="Q790" s="137">
        <v>0</v>
      </c>
      <c r="R790" s="137">
        <f t="shared" si="52"/>
        <v>0</v>
      </c>
      <c r="S790" s="137">
        <v>0</v>
      </c>
      <c r="T790" s="138">
        <f t="shared" si="53"/>
        <v>0</v>
      </c>
      <c r="AR790" s="139" t="s">
        <v>365</v>
      </c>
      <c r="AT790" s="139" t="s">
        <v>379</v>
      </c>
      <c r="AU790" s="139" t="s">
        <v>85</v>
      </c>
      <c r="AY790" s="16" t="s">
        <v>144</v>
      </c>
      <c r="BE790" s="140">
        <f t="shared" si="54"/>
        <v>0</v>
      </c>
      <c r="BF790" s="140">
        <f t="shared" si="55"/>
        <v>0</v>
      </c>
      <c r="BG790" s="140">
        <f t="shared" si="56"/>
        <v>0</v>
      </c>
      <c r="BH790" s="140">
        <f t="shared" si="57"/>
        <v>0</v>
      </c>
      <c r="BI790" s="140">
        <f t="shared" si="58"/>
        <v>0</v>
      </c>
      <c r="BJ790" s="16" t="s">
        <v>83</v>
      </c>
      <c r="BK790" s="140">
        <f t="shared" si="59"/>
        <v>0</v>
      </c>
      <c r="BL790" s="16" t="s">
        <v>255</v>
      </c>
      <c r="BM790" s="139" t="s">
        <v>1355</v>
      </c>
    </row>
    <row r="791" spans="2:65" s="1" customFormat="1" ht="16.5" customHeight="1">
      <c r="B791" s="127"/>
      <c r="C791" s="162" t="s">
        <v>1356</v>
      </c>
      <c r="D791" s="162" t="s">
        <v>379</v>
      </c>
      <c r="E791" s="163" t="s">
        <v>1357</v>
      </c>
      <c r="F791" s="164" t="s">
        <v>1358</v>
      </c>
      <c r="G791" s="165" t="s">
        <v>181</v>
      </c>
      <c r="H791" s="166">
        <v>3</v>
      </c>
      <c r="I791" s="167"/>
      <c r="J791" s="168">
        <f t="shared" si="50"/>
        <v>0</v>
      </c>
      <c r="K791" s="164" t="s">
        <v>1</v>
      </c>
      <c r="L791" s="169"/>
      <c r="M791" s="170" t="s">
        <v>1</v>
      </c>
      <c r="N791" s="171" t="s">
        <v>40</v>
      </c>
      <c r="P791" s="137">
        <f t="shared" si="51"/>
        <v>0</v>
      </c>
      <c r="Q791" s="137">
        <v>0</v>
      </c>
      <c r="R791" s="137">
        <f t="shared" si="52"/>
        <v>0</v>
      </c>
      <c r="S791" s="137">
        <v>0</v>
      </c>
      <c r="T791" s="138">
        <f t="shared" si="53"/>
        <v>0</v>
      </c>
      <c r="AR791" s="139" t="s">
        <v>365</v>
      </c>
      <c r="AT791" s="139" t="s">
        <v>379</v>
      </c>
      <c r="AU791" s="139" t="s">
        <v>85</v>
      </c>
      <c r="AY791" s="16" t="s">
        <v>144</v>
      </c>
      <c r="BE791" s="140">
        <f t="shared" si="54"/>
        <v>0</v>
      </c>
      <c r="BF791" s="140">
        <f t="shared" si="55"/>
        <v>0</v>
      </c>
      <c r="BG791" s="140">
        <f t="shared" si="56"/>
        <v>0</v>
      </c>
      <c r="BH791" s="140">
        <f t="shared" si="57"/>
        <v>0</v>
      </c>
      <c r="BI791" s="140">
        <f t="shared" si="58"/>
        <v>0</v>
      </c>
      <c r="BJ791" s="16" t="s">
        <v>83</v>
      </c>
      <c r="BK791" s="140">
        <f t="shared" si="59"/>
        <v>0</v>
      </c>
      <c r="BL791" s="16" t="s">
        <v>255</v>
      </c>
      <c r="BM791" s="139" t="s">
        <v>1359</v>
      </c>
    </row>
    <row r="792" spans="2:65" s="1" customFormat="1" ht="16.5" customHeight="1">
      <c r="B792" s="127"/>
      <c r="C792" s="162" t="s">
        <v>1360</v>
      </c>
      <c r="D792" s="162" t="s">
        <v>379</v>
      </c>
      <c r="E792" s="163" t="s">
        <v>1361</v>
      </c>
      <c r="F792" s="164" t="s">
        <v>1362</v>
      </c>
      <c r="G792" s="165" t="s">
        <v>181</v>
      </c>
      <c r="H792" s="166">
        <v>1</v>
      </c>
      <c r="I792" s="167"/>
      <c r="J792" s="168">
        <f t="shared" si="50"/>
        <v>0</v>
      </c>
      <c r="K792" s="164" t="s">
        <v>1</v>
      </c>
      <c r="L792" s="169"/>
      <c r="M792" s="170" t="s">
        <v>1</v>
      </c>
      <c r="N792" s="171" t="s">
        <v>40</v>
      </c>
      <c r="P792" s="137">
        <f t="shared" si="51"/>
        <v>0</v>
      </c>
      <c r="Q792" s="137">
        <v>0</v>
      </c>
      <c r="R792" s="137">
        <f t="shared" si="52"/>
        <v>0</v>
      </c>
      <c r="S792" s="137">
        <v>0</v>
      </c>
      <c r="T792" s="138">
        <f t="shared" si="53"/>
        <v>0</v>
      </c>
      <c r="AR792" s="139" t="s">
        <v>365</v>
      </c>
      <c r="AT792" s="139" t="s">
        <v>379</v>
      </c>
      <c r="AU792" s="139" t="s">
        <v>85</v>
      </c>
      <c r="AY792" s="16" t="s">
        <v>144</v>
      </c>
      <c r="BE792" s="140">
        <f t="shared" si="54"/>
        <v>0</v>
      </c>
      <c r="BF792" s="140">
        <f t="shared" si="55"/>
        <v>0</v>
      </c>
      <c r="BG792" s="140">
        <f t="shared" si="56"/>
        <v>0</v>
      </c>
      <c r="BH792" s="140">
        <f t="shared" si="57"/>
        <v>0</v>
      </c>
      <c r="BI792" s="140">
        <f t="shared" si="58"/>
        <v>0</v>
      </c>
      <c r="BJ792" s="16" t="s">
        <v>83</v>
      </c>
      <c r="BK792" s="140">
        <f t="shared" si="59"/>
        <v>0</v>
      </c>
      <c r="BL792" s="16" t="s">
        <v>255</v>
      </c>
      <c r="BM792" s="139" t="s">
        <v>1363</v>
      </c>
    </row>
    <row r="793" spans="2:65" s="1" customFormat="1" ht="24.2" customHeight="1">
      <c r="B793" s="127"/>
      <c r="C793" s="128" t="s">
        <v>1364</v>
      </c>
      <c r="D793" s="128" t="s">
        <v>147</v>
      </c>
      <c r="E793" s="129" t="s">
        <v>1301</v>
      </c>
      <c r="F793" s="130" t="s">
        <v>1302</v>
      </c>
      <c r="G793" s="131" t="s">
        <v>181</v>
      </c>
      <c r="H793" s="132">
        <v>18</v>
      </c>
      <c r="I793" s="133"/>
      <c r="J793" s="134">
        <f t="shared" si="50"/>
        <v>0</v>
      </c>
      <c r="K793" s="130" t="s">
        <v>395</v>
      </c>
      <c r="L793" s="31"/>
      <c r="M793" s="135" t="s">
        <v>1</v>
      </c>
      <c r="N793" s="136" t="s">
        <v>40</v>
      </c>
      <c r="P793" s="137">
        <f t="shared" si="51"/>
        <v>0</v>
      </c>
      <c r="Q793" s="137">
        <v>0</v>
      </c>
      <c r="R793" s="137">
        <f t="shared" si="52"/>
        <v>0</v>
      </c>
      <c r="S793" s="137">
        <v>0</v>
      </c>
      <c r="T793" s="138">
        <f t="shared" si="53"/>
        <v>0</v>
      </c>
      <c r="AR793" s="139" t="s">
        <v>255</v>
      </c>
      <c r="AT793" s="139" t="s">
        <v>147</v>
      </c>
      <c r="AU793" s="139" t="s">
        <v>85</v>
      </c>
      <c r="AY793" s="16" t="s">
        <v>144</v>
      </c>
      <c r="BE793" s="140">
        <f t="shared" si="54"/>
        <v>0</v>
      </c>
      <c r="BF793" s="140">
        <f t="shared" si="55"/>
        <v>0</v>
      </c>
      <c r="BG793" s="140">
        <f t="shared" si="56"/>
        <v>0</v>
      </c>
      <c r="BH793" s="140">
        <f t="shared" si="57"/>
        <v>0</v>
      </c>
      <c r="BI793" s="140">
        <f t="shared" si="58"/>
        <v>0</v>
      </c>
      <c r="BJ793" s="16" t="s">
        <v>83</v>
      </c>
      <c r="BK793" s="140">
        <f t="shared" si="59"/>
        <v>0</v>
      </c>
      <c r="BL793" s="16" t="s">
        <v>255</v>
      </c>
      <c r="BM793" s="139" t="s">
        <v>1365</v>
      </c>
    </row>
    <row r="794" spans="2:65" s="1" customFormat="1" ht="24.2" customHeight="1">
      <c r="B794" s="127"/>
      <c r="C794" s="128" t="s">
        <v>1366</v>
      </c>
      <c r="D794" s="128" t="s">
        <v>147</v>
      </c>
      <c r="E794" s="129" t="s">
        <v>1367</v>
      </c>
      <c r="F794" s="130" t="s">
        <v>1368</v>
      </c>
      <c r="G794" s="131" t="s">
        <v>181</v>
      </c>
      <c r="H794" s="132">
        <v>11</v>
      </c>
      <c r="I794" s="133"/>
      <c r="J794" s="134">
        <f t="shared" si="50"/>
        <v>0</v>
      </c>
      <c r="K794" s="130" t="s">
        <v>395</v>
      </c>
      <c r="L794" s="31"/>
      <c r="M794" s="135" t="s">
        <v>1</v>
      </c>
      <c r="N794" s="136" t="s">
        <v>40</v>
      </c>
      <c r="P794" s="137">
        <f t="shared" si="51"/>
        <v>0</v>
      </c>
      <c r="Q794" s="137">
        <v>0</v>
      </c>
      <c r="R794" s="137">
        <f t="shared" si="52"/>
        <v>0</v>
      </c>
      <c r="S794" s="137">
        <v>0</v>
      </c>
      <c r="T794" s="138">
        <f t="shared" si="53"/>
        <v>0</v>
      </c>
      <c r="AR794" s="139" t="s">
        <v>255</v>
      </c>
      <c r="AT794" s="139" t="s">
        <v>147</v>
      </c>
      <c r="AU794" s="139" t="s">
        <v>85</v>
      </c>
      <c r="AY794" s="16" t="s">
        <v>144</v>
      </c>
      <c r="BE794" s="140">
        <f t="shared" si="54"/>
        <v>0</v>
      </c>
      <c r="BF794" s="140">
        <f t="shared" si="55"/>
        <v>0</v>
      </c>
      <c r="BG794" s="140">
        <f t="shared" si="56"/>
        <v>0</v>
      </c>
      <c r="BH794" s="140">
        <f t="shared" si="57"/>
        <v>0</v>
      </c>
      <c r="BI794" s="140">
        <f t="shared" si="58"/>
        <v>0</v>
      </c>
      <c r="BJ794" s="16" t="s">
        <v>83</v>
      </c>
      <c r="BK794" s="140">
        <f t="shared" si="59"/>
        <v>0</v>
      </c>
      <c r="BL794" s="16" t="s">
        <v>255</v>
      </c>
      <c r="BM794" s="139" t="s">
        <v>1369</v>
      </c>
    </row>
    <row r="795" spans="2:65" s="1" customFormat="1" ht="24.2" customHeight="1">
      <c r="B795" s="127"/>
      <c r="C795" s="128" t="s">
        <v>1370</v>
      </c>
      <c r="D795" s="128" t="s">
        <v>147</v>
      </c>
      <c r="E795" s="129" t="s">
        <v>1305</v>
      </c>
      <c r="F795" s="130" t="s">
        <v>1306</v>
      </c>
      <c r="G795" s="131" t="s">
        <v>181</v>
      </c>
      <c r="H795" s="132">
        <v>1</v>
      </c>
      <c r="I795" s="133"/>
      <c r="J795" s="134">
        <f t="shared" si="50"/>
        <v>0</v>
      </c>
      <c r="K795" s="130" t="s">
        <v>395</v>
      </c>
      <c r="L795" s="31"/>
      <c r="M795" s="135" t="s">
        <v>1</v>
      </c>
      <c r="N795" s="136" t="s">
        <v>40</v>
      </c>
      <c r="P795" s="137">
        <f t="shared" si="51"/>
        <v>0</v>
      </c>
      <c r="Q795" s="137">
        <v>0</v>
      </c>
      <c r="R795" s="137">
        <f t="shared" si="52"/>
        <v>0</v>
      </c>
      <c r="S795" s="137">
        <v>0</v>
      </c>
      <c r="T795" s="138">
        <f t="shared" si="53"/>
        <v>0</v>
      </c>
      <c r="AR795" s="139" t="s">
        <v>255</v>
      </c>
      <c r="AT795" s="139" t="s">
        <v>147</v>
      </c>
      <c r="AU795" s="139" t="s">
        <v>85</v>
      </c>
      <c r="AY795" s="16" t="s">
        <v>144</v>
      </c>
      <c r="BE795" s="140">
        <f t="shared" si="54"/>
        <v>0</v>
      </c>
      <c r="BF795" s="140">
        <f t="shared" si="55"/>
        <v>0</v>
      </c>
      <c r="BG795" s="140">
        <f t="shared" si="56"/>
        <v>0</v>
      </c>
      <c r="BH795" s="140">
        <f t="shared" si="57"/>
        <v>0</v>
      </c>
      <c r="BI795" s="140">
        <f t="shared" si="58"/>
        <v>0</v>
      </c>
      <c r="BJ795" s="16" t="s">
        <v>83</v>
      </c>
      <c r="BK795" s="140">
        <f t="shared" si="59"/>
        <v>0</v>
      </c>
      <c r="BL795" s="16" t="s">
        <v>255</v>
      </c>
      <c r="BM795" s="139" t="s">
        <v>1371</v>
      </c>
    </row>
    <row r="796" spans="2:65" s="1" customFormat="1" ht="24.2" customHeight="1">
      <c r="B796" s="127"/>
      <c r="C796" s="128" t="s">
        <v>1372</v>
      </c>
      <c r="D796" s="128" t="s">
        <v>147</v>
      </c>
      <c r="E796" s="129" t="s">
        <v>1313</v>
      </c>
      <c r="F796" s="130" t="s">
        <v>1314</v>
      </c>
      <c r="G796" s="131" t="s">
        <v>181</v>
      </c>
      <c r="H796" s="132">
        <v>2</v>
      </c>
      <c r="I796" s="133"/>
      <c r="J796" s="134">
        <f t="shared" si="50"/>
        <v>0</v>
      </c>
      <c r="K796" s="130" t="s">
        <v>395</v>
      </c>
      <c r="L796" s="31"/>
      <c r="M796" s="135" t="s">
        <v>1</v>
      </c>
      <c r="N796" s="136" t="s">
        <v>40</v>
      </c>
      <c r="P796" s="137">
        <f t="shared" si="51"/>
        <v>0</v>
      </c>
      <c r="Q796" s="137">
        <v>0</v>
      </c>
      <c r="R796" s="137">
        <f t="shared" si="52"/>
        <v>0</v>
      </c>
      <c r="S796" s="137">
        <v>0</v>
      </c>
      <c r="T796" s="138">
        <f t="shared" si="53"/>
        <v>0</v>
      </c>
      <c r="AR796" s="139" t="s">
        <v>255</v>
      </c>
      <c r="AT796" s="139" t="s">
        <v>147</v>
      </c>
      <c r="AU796" s="139" t="s">
        <v>85</v>
      </c>
      <c r="AY796" s="16" t="s">
        <v>144</v>
      </c>
      <c r="BE796" s="140">
        <f t="shared" si="54"/>
        <v>0</v>
      </c>
      <c r="BF796" s="140">
        <f t="shared" si="55"/>
        <v>0</v>
      </c>
      <c r="BG796" s="140">
        <f t="shared" si="56"/>
        <v>0</v>
      </c>
      <c r="BH796" s="140">
        <f t="shared" si="57"/>
        <v>0</v>
      </c>
      <c r="BI796" s="140">
        <f t="shared" si="58"/>
        <v>0</v>
      </c>
      <c r="BJ796" s="16" t="s">
        <v>83</v>
      </c>
      <c r="BK796" s="140">
        <f t="shared" si="59"/>
        <v>0</v>
      </c>
      <c r="BL796" s="16" t="s">
        <v>255</v>
      </c>
      <c r="BM796" s="139" t="s">
        <v>1373</v>
      </c>
    </row>
    <row r="797" spans="2:65" s="1" customFormat="1" ht="24.2" customHeight="1">
      <c r="B797" s="127"/>
      <c r="C797" s="128" t="s">
        <v>1374</v>
      </c>
      <c r="D797" s="128" t="s">
        <v>147</v>
      </c>
      <c r="E797" s="129" t="s">
        <v>1375</v>
      </c>
      <c r="F797" s="130" t="s">
        <v>1376</v>
      </c>
      <c r="G797" s="131" t="s">
        <v>181</v>
      </c>
      <c r="H797" s="132">
        <v>1</v>
      </c>
      <c r="I797" s="133"/>
      <c r="J797" s="134">
        <f t="shared" si="50"/>
        <v>0</v>
      </c>
      <c r="K797" s="130" t="s">
        <v>395</v>
      </c>
      <c r="L797" s="31"/>
      <c r="M797" s="135" t="s">
        <v>1</v>
      </c>
      <c r="N797" s="136" t="s">
        <v>40</v>
      </c>
      <c r="P797" s="137">
        <f t="shared" si="51"/>
        <v>0</v>
      </c>
      <c r="Q797" s="137">
        <v>0</v>
      </c>
      <c r="R797" s="137">
        <f t="shared" si="52"/>
        <v>0</v>
      </c>
      <c r="S797" s="137">
        <v>0</v>
      </c>
      <c r="T797" s="138">
        <f t="shared" si="53"/>
        <v>0</v>
      </c>
      <c r="AR797" s="139" t="s">
        <v>255</v>
      </c>
      <c r="AT797" s="139" t="s">
        <v>147</v>
      </c>
      <c r="AU797" s="139" t="s">
        <v>85</v>
      </c>
      <c r="AY797" s="16" t="s">
        <v>144</v>
      </c>
      <c r="BE797" s="140">
        <f t="shared" si="54"/>
        <v>0</v>
      </c>
      <c r="BF797" s="140">
        <f t="shared" si="55"/>
        <v>0</v>
      </c>
      <c r="BG797" s="140">
        <f t="shared" si="56"/>
        <v>0</v>
      </c>
      <c r="BH797" s="140">
        <f t="shared" si="57"/>
        <v>0</v>
      </c>
      <c r="BI797" s="140">
        <f t="shared" si="58"/>
        <v>0</v>
      </c>
      <c r="BJ797" s="16" t="s">
        <v>83</v>
      </c>
      <c r="BK797" s="140">
        <f t="shared" si="59"/>
        <v>0</v>
      </c>
      <c r="BL797" s="16" t="s">
        <v>255</v>
      </c>
      <c r="BM797" s="139" t="s">
        <v>1377</v>
      </c>
    </row>
    <row r="798" spans="2:65" s="1" customFormat="1" ht="24.2" customHeight="1">
      <c r="B798" s="127"/>
      <c r="C798" s="128" t="s">
        <v>1378</v>
      </c>
      <c r="D798" s="128" t="s">
        <v>147</v>
      </c>
      <c r="E798" s="129" t="s">
        <v>1379</v>
      </c>
      <c r="F798" s="130" t="s">
        <v>1380</v>
      </c>
      <c r="G798" s="131" t="s">
        <v>181</v>
      </c>
      <c r="H798" s="132">
        <v>4</v>
      </c>
      <c r="I798" s="133"/>
      <c r="J798" s="134">
        <f t="shared" si="50"/>
        <v>0</v>
      </c>
      <c r="K798" s="130" t="s">
        <v>395</v>
      </c>
      <c r="L798" s="31"/>
      <c r="M798" s="135" t="s">
        <v>1</v>
      </c>
      <c r="N798" s="136" t="s">
        <v>40</v>
      </c>
      <c r="P798" s="137">
        <f t="shared" si="51"/>
        <v>0</v>
      </c>
      <c r="Q798" s="137">
        <v>0</v>
      </c>
      <c r="R798" s="137">
        <f t="shared" si="52"/>
        <v>0</v>
      </c>
      <c r="S798" s="137">
        <v>0</v>
      </c>
      <c r="T798" s="138">
        <f t="shared" si="53"/>
        <v>0</v>
      </c>
      <c r="AR798" s="139" t="s">
        <v>255</v>
      </c>
      <c r="AT798" s="139" t="s">
        <v>147</v>
      </c>
      <c r="AU798" s="139" t="s">
        <v>85</v>
      </c>
      <c r="AY798" s="16" t="s">
        <v>144</v>
      </c>
      <c r="BE798" s="140">
        <f t="shared" si="54"/>
        <v>0</v>
      </c>
      <c r="BF798" s="140">
        <f t="shared" si="55"/>
        <v>0</v>
      </c>
      <c r="BG798" s="140">
        <f t="shared" si="56"/>
        <v>0</v>
      </c>
      <c r="BH798" s="140">
        <f t="shared" si="57"/>
        <v>0</v>
      </c>
      <c r="BI798" s="140">
        <f t="shared" si="58"/>
        <v>0</v>
      </c>
      <c r="BJ798" s="16" t="s">
        <v>83</v>
      </c>
      <c r="BK798" s="140">
        <f t="shared" si="59"/>
        <v>0</v>
      </c>
      <c r="BL798" s="16" t="s">
        <v>255</v>
      </c>
      <c r="BM798" s="139" t="s">
        <v>1381</v>
      </c>
    </row>
    <row r="799" spans="2:65" s="11" customFormat="1" ht="22.9" customHeight="1">
      <c r="B799" s="115"/>
      <c r="D799" s="116" t="s">
        <v>74</v>
      </c>
      <c r="E799" s="125" t="s">
        <v>1382</v>
      </c>
      <c r="F799" s="125" t="s">
        <v>1383</v>
      </c>
      <c r="I799" s="118"/>
      <c r="J799" s="126">
        <f>BK799</f>
        <v>0</v>
      </c>
      <c r="L799" s="115"/>
      <c r="M799" s="120"/>
      <c r="P799" s="121">
        <f>SUM(P800:P806)</f>
        <v>0</v>
      </c>
      <c r="R799" s="121">
        <f>SUM(R800:R806)</f>
        <v>9.1670000000000001E-2</v>
      </c>
      <c r="T799" s="122">
        <f>SUM(T800:T806)</f>
        <v>0</v>
      </c>
      <c r="AR799" s="116" t="s">
        <v>85</v>
      </c>
      <c r="AT799" s="123" t="s">
        <v>74</v>
      </c>
      <c r="AU799" s="123" t="s">
        <v>83</v>
      </c>
      <c r="AY799" s="116" t="s">
        <v>144</v>
      </c>
      <c r="BK799" s="124">
        <f>SUM(BK800:BK806)</f>
        <v>0</v>
      </c>
    </row>
    <row r="800" spans="2:65" s="1" customFormat="1" ht="16.5" customHeight="1">
      <c r="B800" s="127"/>
      <c r="C800" s="162" t="s">
        <v>1384</v>
      </c>
      <c r="D800" s="162" t="s">
        <v>379</v>
      </c>
      <c r="E800" s="163" t="s">
        <v>1385</v>
      </c>
      <c r="F800" s="164" t="s">
        <v>1386</v>
      </c>
      <c r="G800" s="165" t="s">
        <v>181</v>
      </c>
      <c r="H800" s="166">
        <v>88</v>
      </c>
      <c r="I800" s="167"/>
      <c r="J800" s="168">
        <f t="shared" ref="J800:J806" si="60">ROUND(I800*H800,2)</f>
        <v>0</v>
      </c>
      <c r="K800" s="164" t="s">
        <v>395</v>
      </c>
      <c r="L800" s="169"/>
      <c r="M800" s="170" t="s">
        <v>1</v>
      </c>
      <c r="N800" s="171" t="s">
        <v>40</v>
      </c>
      <c r="P800" s="137">
        <f t="shared" ref="P800:P806" si="61">O800*H800</f>
        <v>0</v>
      </c>
      <c r="Q800" s="137">
        <v>1.3999999999999999E-4</v>
      </c>
      <c r="R800" s="137">
        <f t="shared" ref="R800:R806" si="62">Q800*H800</f>
        <v>1.2319999999999999E-2</v>
      </c>
      <c r="S800" s="137">
        <v>0</v>
      </c>
      <c r="T800" s="138">
        <f t="shared" ref="T800:T806" si="63">S800*H800</f>
        <v>0</v>
      </c>
      <c r="AR800" s="139" t="s">
        <v>365</v>
      </c>
      <c r="AT800" s="139" t="s">
        <v>379</v>
      </c>
      <c r="AU800" s="139" t="s">
        <v>85</v>
      </c>
      <c r="AY800" s="16" t="s">
        <v>144</v>
      </c>
      <c r="BE800" s="140">
        <f t="shared" ref="BE800:BE806" si="64">IF(N800="základní",J800,0)</f>
        <v>0</v>
      </c>
      <c r="BF800" s="140">
        <f t="shared" ref="BF800:BF806" si="65">IF(N800="snížená",J800,0)</f>
        <v>0</v>
      </c>
      <c r="BG800" s="140">
        <f t="shared" ref="BG800:BG806" si="66">IF(N800="zákl. přenesená",J800,0)</f>
        <v>0</v>
      </c>
      <c r="BH800" s="140">
        <f t="shared" ref="BH800:BH806" si="67">IF(N800="sníž. přenesená",J800,0)</f>
        <v>0</v>
      </c>
      <c r="BI800" s="140">
        <f t="shared" ref="BI800:BI806" si="68">IF(N800="nulová",J800,0)</f>
        <v>0</v>
      </c>
      <c r="BJ800" s="16" t="s">
        <v>83</v>
      </c>
      <c r="BK800" s="140">
        <f t="shared" ref="BK800:BK806" si="69">ROUND(I800*H800,2)</f>
        <v>0</v>
      </c>
      <c r="BL800" s="16" t="s">
        <v>255</v>
      </c>
      <c r="BM800" s="139" t="s">
        <v>1387</v>
      </c>
    </row>
    <row r="801" spans="2:65" s="1" customFormat="1" ht="16.5" customHeight="1">
      <c r="B801" s="127"/>
      <c r="C801" s="162" t="s">
        <v>1388</v>
      </c>
      <c r="D801" s="162" t="s">
        <v>379</v>
      </c>
      <c r="E801" s="163" t="s">
        <v>1389</v>
      </c>
      <c r="F801" s="164" t="s">
        <v>1390</v>
      </c>
      <c r="G801" s="165" t="s">
        <v>181</v>
      </c>
      <c r="H801" s="166">
        <v>7</v>
      </c>
      <c r="I801" s="167"/>
      <c r="J801" s="168">
        <f t="shared" si="60"/>
        <v>0</v>
      </c>
      <c r="K801" s="164" t="s">
        <v>395</v>
      </c>
      <c r="L801" s="169"/>
      <c r="M801" s="170" t="s">
        <v>1</v>
      </c>
      <c r="N801" s="171" t="s">
        <v>40</v>
      </c>
      <c r="P801" s="137">
        <f t="shared" si="61"/>
        <v>0</v>
      </c>
      <c r="Q801" s="137">
        <v>2.9999999999999997E-4</v>
      </c>
      <c r="R801" s="137">
        <f t="shared" si="62"/>
        <v>2.0999999999999999E-3</v>
      </c>
      <c r="S801" s="137">
        <v>0</v>
      </c>
      <c r="T801" s="138">
        <f t="shared" si="63"/>
        <v>0</v>
      </c>
      <c r="AR801" s="139" t="s">
        <v>365</v>
      </c>
      <c r="AT801" s="139" t="s">
        <v>379</v>
      </c>
      <c r="AU801" s="139" t="s">
        <v>85</v>
      </c>
      <c r="AY801" s="16" t="s">
        <v>144</v>
      </c>
      <c r="BE801" s="140">
        <f t="shared" si="64"/>
        <v>0</v>
      </c>
      <c r="BF801" s="140">
        <f t="shared" si="65"/>
        <v>0</v>
      </c>
      <c r="BG801" s="140">
        <f t="shared" si="66"/>
        <v>0</v>
      </c>
      <c r="BH801" s="140">
        <f t="shared" si="67"/>
        <v>0</v>
      </c>
      <c r="BI801" s="140">
        <f t="shared" si="68"/>
        <v>0</v>
      </c>
      <c r="BJ801" s="16" t="s">
        <v>83</v>
      </c>
      <c r="BK801" s="140">
        <f t="shared" si="69"/>
        <v>0</v>
      </c>
      <c r="BL801" s="16" t="s">
        <v>255</v>
      </c>
      <c r="BM801" s="139" t="s">
        <v>1391</v>
      </c>
    </row>
    <row r="802" spans="2:65" s="1" customFormat="1" ht="16.5" customHeight="1">
      <c r="B802" s="127"/>
      <c r="C802" s="162" t="s">
        <v>1392</v>
      </c>
      <c r="D802" s="162" t="s">
        <v>379</v>
      </c>
      <c r="E802" s="163" t="s">
        <v>1393</v>
      </c>
      <c r="F802" s="164" t="s">
        <v>1394</v>
      </c>
      <c r="G802" s="165" t="s">
        <v>1395</v>
      </c>
      <c r="H802" s="166">
        <v>50</v>
      </c>
      <c r="I802" s="167"/>
      <c r="J802" s="168">
        <f t="shared" si="60"/>
        <v>0</v>
      </c>
      <c r="K802" s="164" t="s">
        <v>395</v>
      </c>
      <c r="L802" s="169"/>
      <c r="M802" s="170" t="s">
        <v>1</v>
      </c>
      <c r="N802" s="171" t="s">
        <v>40</v>
      </c>
      <c r="P802" s="137">
        <f t="shared" si="61"/>
        <v>0</v>
      </c>
      <c r="Q802" s="137">
        <v>1E-3</v>
      </c>
      <c r="R802" s="137">
        <f t="shared" si="62"/>
        <v>0.05</v>
      </c>
      <c r="S802" s="137">
        <v>0</v>
      </c>
      <c r="T802" s="138">
        <f t="shared" si="63"/>
        <v>0</v>
      </c>
      <c r="AR802" s="139" t="s">
        <v>365</v>
      </c>
      <c r="AT802" s="139" t="s">
        <v>379</v>
      </c>
      <c r="AU802" s="139" t="s">
        <v>85</v>
      </c>
      <c r="AY802" s="16" t="s">
        <v>144</v>
      </c>
      <c r="BE802" s="140">
        <f t="shared" si="64"/>
        <v>0</v>
      </c>
      <c r="BF802" s="140">
        <f t="shared" si="65"/>
        <v>0</v>
      </c>
      <c r="BG802" s="140">
        <f t="shared" si="66"/>
        <v>0</v>
      </c>
      <c r="BH802" s="140">
        <f t="shared" si="67"/>
        <v>0</v>
      </c>
      <c r="BI802" s="140">
        <f t="shared" si="68"/>
        <v>0</v>
      </c>
      <c r="BJ802" s="16" t="s">
        <v>83</v>
      </c>
      <c r="BK802" s="140">
        <f t="shared" si="69"/>
        <v>0</v>
      </c>
      <c r="BL802" s="16" t="s">
        <v>255</v>
      </c>
      <c r="BM802" s="139" t="s">
        <v>1396</v>
      </c>
    </row>
    <row r="803" spans="2:65" s="1" customFormat="1" ht="24.2" customHeight="1">
      <c r="B803" s="127"/>
      <c r="C803" s="162" t="s">
        <v>1397</v>
      </c>
      <c r="D803" s="162" t="s">
        <v>379</v>
      </c>
      <c r="E803" s="163" t="s">
        <v>1398</v>
      </c>
      <c r="F803" s="164" t="s">
        <v>1399</v>
      </c>
      <c r="G803" s="165" t="s">
        <v>181</v>
      </c>
      <c r="H803" s="166">
        <v>109</v>
      </c>
      <c r="I803" s="167"/>
      <c r="J803" s="168">
        <f t="shared" si="60"/>
        <v>0</v>
      </c>
      <c r="K803" s="164" t="s">
        <v>395</v>
      </c>
      <c r="L803" s="169"/>
      <c r="M803" s="170" t="s">
        <v>1</v>
      </c>
      <c r="N803" s="171" t="s">
        <v>40</v>
      </c>
      <c r="P803" s="137">
        <f t="shared" si="61"/>
        <v>0</v>
      </c>
      <c r="Q803" s="137">
        <v>2.5000000000000001E-4</v>
      </c>
      <c r="R803" s="137">
        <f t="shared" si="62"/>
        <v>2.725E-2</v>
      </c>
      <c r="S803" s="137">
        <v>0</v>
      </c>
      <c r="T803" s="138">
        <f t="shared" si="63"/>
        <v>0</v>
      </c>
      <c r="AR803" s="139" t="s">
        <v>365</v>
      </c>
      <c r="AT803" s="139" t="s">
        <v>379</v>
      </c>
      <c r="AU803" s="139" t="s">
        <v>85</v>
      </c>
      <c r="AY803" s="16" t="s">
        <v>144</v>
      </c>
      <c r="BE803" s="140">
        <f t="shared" si="64"/>
        <v>0</v>
      </c>
      <c r="BF803" s="140">
        <f t="shared" si="65"/>
        <v>0</v>
      </c>
      <c r="BG803" s="140">
        <f t="shared" si="66"/>
        <v>0</v>
      </c>
      <c r="BH803" s="140">
        <f t="shared" si="67"/>
        <v>0</v>
      </c>
      <c r="BI803" s="140">
        <f t="shared" si="68"/>
        <v>0</v>
      </c>
      <c r="BJ803" s="16" t="s">
        <v>83</v>
      </c>
      <c r="BK803" s="140">
        <f t="shared" si="69"/>
        <v>0</v>
      </c>
      <c r="BL803" s="16" t="s">
        <v>255</v>
      </c>
      <c r="BM803" s="139" t="s">
        <v>1400</v>
      </c>
    </row>
    <row r="804" spans="2:65" s="1" customFormat="1" ht="24.2" customHeight="1">
      <c r="B804" s="127"/>
      <c r="C804" s="128" t="s">
        <v>1401</v>
      </c>
      <c r="D804" s="128" t="s">
        <v>147</v>
      </c>
      <c r="E804" s="129" t="s">
        <v>1402</v>
      </c>
      <c r="F804" s="130" t="s">
        <v>1403</v>
      </c>
      <c r="G804" s="131" t="s">
        <v>374</v>
      </c>
      <c r="H804" s="132">
        <v>125</v>
      </c>
      <c r="I804" s="133"/>
      <c r="J804" s="134">
        <f t="shared" si="60"/>
        <v>0</v>
      </c>
      <c r="K804" s="130" t="s">
        <v>395</v>
      </c>
      <c r="L804" s="31"/>
      <c r="M804" s="135" t="s">
        <v>1</v>
      </c>
      <c r="N804" s="136" t="s">
        <v>40</v>
      </c>
      <c r="P804" s="137">
        <f t="shared" si="61"/>
        <v>0</v>
      </c>
      <c r="Q804" s="137">
        <v>0</v>
      </c>
      <c r="R804" s="137">
        <f t="shared" si="62"/>
        <v>0</v>
      </c>
      <c r="S804" s="137">
        <v>0</v>
      </c>
      <c r="T804" s="138">
        <f t="shared" si="63"/>
        <v>0</v>
      </c>
      <c r="AR804" s="139" t="s">
        <v>255</v>
      </c>
      <c r="AT804" s="139" t="s">
        <v>147</v>
      </c>
      <c r="AU804" s="139" t="s">
        <v>85</v>
      </c>
      <c r="AY804" s="16" t="s">
        <v>144</v>
      </c>
      <c r="BE804" s="140">
        <f t="shared" si="64"/>
        <v>0</v>
      </c>
      <c r="BF804" s="140">
        <f t="shared" si="65"/>
        <v>0</v>
      </c>
      <c r="BG804" s="140">
        <f t="shared" si="66"/>
        <v>0</v>
      </c>
      <c r="BH804" s="140">
        <f t="shared" si="67"/>
        <v>0</v>
      </c>
      <c r="BI804" s="140">
        <f t="shared" si="68"/>
        <v>0</v>
      </c>
      <c r="BJ804" s="16" t="s">
        <v>83</v>
      </c>
      <c r="BK804" s="140">
        <f t="shared" si="69"/>
        <v>0</v>
      </c>
      <c r="BL804" s="16" t="s">
        <v>255</v>
      </c>
      <c r="BM804" s="139" t="s">
        <v>1404</v>
      </c>
    </row>
    <row r="805" spans="2:65" s="1" customFormat="1" ht="16.5" customHeight="1">
      <c r="B805" s="127"/>
      <c r="C805" s="128" t="s">
        <v>1405</v>
      </c>
      <c r="D805" s="128" t="s">
        <v>147</v>
      </c>
      <c r="E805" s="129" t="s">
        <v>1406</v>
      </c>
      <c r="F805" s="130" t="s">
        <v>1407</v>
      </c>
      <c r="G805" s="131" t="s">
        <v>181</v>
      </c>
      <c r="H805" s="132">
        <v>88</v>
      </c>
      <c r="I805" s="133"/>
      <c r="J805" s="134">
        <f t="shared" si="60"/>
        <v>0</v>
      </c>
      <c r="K805" s="130" t="s">
        <v>395</v>
      </c>
      <c r="L805" s="31"/>
      <c r="M805" s="135" t="s">
        <v>1</v>
      </c>
      <c r="N805" s="136" t="s">
        <v>40</v>
      </c>
      <c r="P805" s="137">
        <f t="shared" si="61"/>
        <v>0</v>
      </c>
      <c r="Q805" s="137">
        <v>0</v>
      </c>
      <c r="R805" s="137">
        <f t="shared" si="62"/>
        <v>0</v>
      </c>
      <c r="S805" s="137">
        <v>0</v>
      </c>
      <c r="T805" s="138">
        <f t="shared" si="63"/>
        <v>0</v>
      </c>
      <c r="AR805" s="139" t="s">
        <v>255</v>
      </c>
      <c r="AT805" s="139" t="s">
        <v>147</v>
      </c>
      <c r="AU805" s="139" t="s">
        <v>85</v>
      </c>
      <c r="AY805" s="16" t="s">
        <v>144</v>
      </c>
      <c r="BE805" s="140">
        <f t="shared" si="64"/>
        <v>0</v>
      </c>
      <c r="BF805" s="140">
        <f t="shared" si="65"/>
        <v>0</v>
      </c>
      <c r="BG805" s="140">
        <f t="shared" si="66"/>
        <v>0</v>
      </c>
      <c r="BH805" s="140">
        <f t="shared" si="67"/>
        <v>0</v>
      </c>
      <c r="BI805" s="140">
        <f t="shared" si="68"/>
        <v>0</v>
      </c>
      <c r="BJ805" s="16" t="s">
        <v>83</v>
      </c>
      <c r="BK805" s="140">
        <f t="shared" si="69"/>
        <v>0</v>
      </c>
      <c r="BL805" s="16" t="s">
        <v>255</v>
      </c>
      <c r="BM805" s="139" t="s">
        <v>1408</v>
      </c>
    </row>
    <row r="806" spans="2:65" s="1" customFormat="1" ht="16.5" customHeight="1">
      <c r="B806" s="127"/>
      <c r="C806" s="128" t="s">
        <v>1409</v>
      </c>
      <c r="D806" s="128" t="s">
        <v>147</v>
      </c>
      <c r="E806" s="129" t="s">
        <v>1410</v>
      </c>
      <c r="F806" s="130" t="s">
        <v>1411</v>
      </c>
      <c r="G806" s="131" t="s">
        <v>181</v>
      </c>
      <c r="H806" s="132">
        <v>7</v>
      </c>
      <c r="I806" s="133"/>
      <c r="J806" s="134">
        <f t="shared" si="60"/>
        <v>0</v>
      </c>
      <c r="K806" s="130" t="s">
        <v>395</v>
      </c>
      <c r="L806" s="31"/>
      <c r="M806" s="135" t="s">
        <v>1</v>
      </c>
      <c r="N806" s="136" t="s">
        <v>40</v>
      </c>
      <c r="P806" s="137">
        <f t="shared" si="61"/>
        <v>0</v>
      </c>
      <c r="Q806" s="137">
        <v>0</v>
      </c>
      <c r="R806" s="137">
        <f t="shared" si="62"/>
        <v>0</v>
      </c>
      <c r="S806" s="137">
        <v>0</v>
      </c>
      <c r="T806" s="138">
        <f t="shared" si="63"/>
        <v>0</v>
      </c>
      <c r="AR806" s="139" t="s">
        <v>255</v>
      </c>
      <c r="AT806" s="139" t="s">
        <v>147</v>
      </c>
      <c r="AU806" s="139" t="s">
        <v>85</v>
      </c>
      <c r="AY806" s="16" t="s">
        <v>144</v>
      </c>
      <c r="BE806" s="140">
        <f t="shared" si="64"/>
        <v>0</v>
      </c>
      <c r="BF806" s="140">
        <f t="shared" si="65"/>
        <v>0</v>
      </c>
      <c r="BG806" s="140">
        <f t="shared" si="66"/>
        <v>0</v>
      </c>
      <c r="BH806" s="140">
        <f t="shared" si="67"/>
        <v>0</v>
      </c>
      <c r="BI806" s="140">
        <f t="shared" si="68"/>
        <v>0</v>
      </c>
      <c r="BJ806" s="16" t="s">
        <v>83</v>
      </c>
      <c r="BK806" s="140">
        <f t="shared" si="69"/>
        <v>0</v>
      </c>
      <c r="BL806" s="16" t="s">
        <v>255</v>
      </c>
      <c r="BM806" s="139" t="s">
        <v>1412</v>
      </c>
    </row>
    <row r="807" spans="2:65" s="11" customFormat="1" ht="22.9" customHeight="1">
      <c r="B807" s="115"/>
      <c r="D807" s="116" t="s">
        <v>74</v>
      </c>
      <c r="E807" s="125" t="s">
        <v>1413</v>
      </c>
      <c r="F807" s="125" t="s">
        <v>1414</v>
      </c>
      <c r="I807" s="118"/>
      <c r="J807" s="126">
        <f>BK807</f>
        <v>0</v>
      </c>
      <c r="L807" s="115"/>
      <c r="M807" s="120"/>
      <c r="P807" s="121">
        <f>SUM(P808:P847)</f>
        <v>0</v>
      </c>
      <c r="R807" s="121">
        <f>SUM(R808:R847)</f>
        <v>0</v>
      </c>
      <c r="T807" s="122">
        <f>SUM(T808:T847)</f>
        <v>0.91100000000000003</v>
      </c>
      <c r="AR807" s="116" t="s">
        <v>85</v>
      </c>
      <c r="AT807" s="123" t="s">
        <v>74</v>
      </c>
      <c r="AU807" s="123" t="s">
        <v>83</v>
      </c>
      <c r="AY807" s="116" t="s">
        <v>144</v>
      </c>
      <c r="BK807" s="124">
        <f>SUM(BK808:BK847)</f>
        <v>0</v>
      </c>
    </row>
    <row r="808" spans="2:65" s="1" customFormat="1" ht="21.75" customHeight="1">
      <c r="B808" s="127"/>
      <c r="C808" s="162" t="s">
        <v>1415</v>
      </c>
      <c r="D808" s="162" t="s">
        <v>379</v>
      </c>
      <c r="E808" s="163" t="s">
        <v>1416</v>
      </c>
      <c r="F808" s="164" t="s">
        <v>1417</v>
      </c>
      <c r="G808" s="165" t="s">
        <v>181</v>
      </c>
      <c r="H808" s="166">
        <v>4</v>
      </c>
      <c r="I808" s="167"/>
      <c r="J808" s="168">
        <f t="shared" ref="J808:J847" si="70">ROUND(I808*H808,2)</f>
        <v>0</v>
      </c>
      <c r="K808" s="164" t="s">
        <v>1</v>
      </c>
      <c r="L808" s="169"/>
      <c r="M808" s="170" t="s">
        <v>1</v>
      </c>
      <c r="N808" s="171" t="s">
        <v>40</v>
      </c>
      <c r="P808" s="137">
        <f t="shared" ref="P808:P847" si="71">O808*H808</f>
        <v>0</v>
      </c>
      <c r="Q808" s="137">
        <v>0</v>
      </c>
      <c r="R808" s="137">
        <f t="shared" ref="R808:R847" si="72">Q808*H808</f>
        <v>0</v>
      </c>
      <c r="S808" s="137">
        <v>0</v>
      </c>
      <c r="T808" s="138">
        <f t="shared" ref="T808:T847" si="73">S808*H808</f>
        <v>0</v>
      </c>
      <c r="AR808" s="139" t="s">
        <v>365</v>
      </c>
      <c r="AT808" s="139" t="s">
        <v>379</v>
      </c>
      <c r="AU808" s="139" t="s">
        <v>85</v>
      </c>
      <c r="AY808" s="16" t="s">
        <v>144</v>
      </c>
      <c r="BE808" s="140">
        <f t="shared" ref="BE808:BE847" si="74">IF(N808="základní",J808,0)</f>
        <v>0</v>
      </c>
      <c r="BF808" s="140">
        <f t="shared" ref="BF808:BF847" si="75">IF(N808="snížená",J808,0)</f>
        <v>0</v>
      </c>
      <c r="BG808" s="140">
        <f t="shared" ref="BG808:BG847" si="76">IF(N808="zákl. přenesená",J808,0)</f>
        <v>0</v>
      </c>
      <c r="BH808" s="140">
        <f t="shared" ref="BH808:BH847" si="77">IF(N808="sníž. přenesená",J808,0)</f>
        <v>0</v>
      </c>
      <c r="BI808" s="140">
        <f t="shared" ref="BI808:BI847" si="78">IF(N808="nulová",J808,0)</f>
        <v>0</v>
      </c>
      <c r="BJ808" s="16" t="s">
        <v>83</v>
      </c>
      <c r="BK808" s="140">
        <f t="shared" ref="BK808:BK847" si="79">ROUND(I808*H808,2)</f>
        <v>0</v>
      </c>
      <c r="BL808" s="16" t="s">
        <v>255</v>
      </c>
      <c r="BM808" s="139" t="s">
        <v>1418</v>
      </c>
    </row>
    <row r="809" spans="2:65" s="1" customFormat="1" ht="16.5" customHeight="1">
      <c r="B809" s="127"/>
      <c r="C809" s="162" t="s">
        <v>1419</v>
      </c>
      <c r="D809" s="162" t="s">
        <v>379</v>
      </c>
      <c r="E809" s="163" t="s">
        <v>1420</v>
      </c>
      <c r="F809" s="164" t="s">
        <v>1421</v>
      </c>
      <c r="G809" s="165" t="s">
        <v>374</v>
      </c>
      <c r="H809" s="166">
        <v>44</v>
      </c>
      <c r="I809" s="167"/>
      <c r="J809" s="168">
        <f t="shared" si="70"/>
        <v>0</v>
      </c>
      <c r="K809" s="164" t="s">
        <v>1</v>
      </c>
      <c r="L809" s="169"/>
      <c r="M809" s="170" t="s">
        <v>1</v>
      </c>
      <c r="N809" s="171" t="s">
        <v>40</v>
      </c>
      <c r="P809" s="137">
        <f t="shared" si="71"/>
        <v>0</v>
      </c>
      <c r="Q809" s="137">
        <v>0</v>
      </c>
      <c r="R809" s="137">
        <f t="shared" si="72"/>
        <v>0</v>
      </c>
      <c r="S809" s="137">
        <v>0</v>
      </c>
      <c r="T809" s="138">
        <f t="shared" si="73"/>
        <v>0</v>
      </c>
      <c r="AR809" s="139" t="s">
        <v>365</v>
      </c>
      <c r="AT809" s="139" t="s">
        <v>379</v>
      </c>
      <c r="AU809" s="139" t="s">
        <v>85</v>
      </c>
      <c r="AY809" s="16" t="s">
        <v>144</v>
      </c>
      <c r="BE809" s="140">
        <f t="shared" si="74"/>
        <v>0</v>
      </c>
      <c r="BF809" s="140">
        <f t="shared" si="75"/>
        <v>0</v>
      </c>
      <c r="BG809" s="140">
        <f t="shared" si="76"/>
        <v>0</v>
      </c>
      <c r="BH809" s="140">
        <f t="shared" si="77"/>
        <v>0</v>
      </c>
      <c r="BI809" s="140">
        <f t="shared" si="78"/>
        <v>0</v>
      </c>
      <c r="BJ809" s="16" t="s">
        <v>83</v>
      </c>
      <c r="BK809" s="140">
        <f t="shared" si="79"/>
        <v>0</v>
      </c>
      <c r="BL809" s="16" t="s">
        <v>255</v>
      </c>
      <c r="BM809" s="139" t="s">
        <v>1422</v>
      </c>
    </row>
    <row r="810" spans="2:65" s="1" customFormat="1" ht="16.5" customHeight="1">
      <c r="B810" s="127"/>
      <c r="C810" s="162" t="s">
        <v>1423</v>
      </c>
      <c r="D810" s="162" t="s">
        <v>379</v>
      </c>
      <c r="E810" s="163" t="s">
        <v>1424</v>
      </c>
      <c r="F810" s="164" t="s">
        <v>984</v>
      </c>
      <c r="G810" s="165" t="s">
        <v>181</v>
      </c>
      <c r="H810" s="166">
        <v>2</v>
      </c>
      <c r="I810" s="167"/>
      <c r="J810" s="168">
        <f t="shared" si="70"/>
        <v>0</v>
      </c>
      <c r="K810" s="164" t="s">
        <v>1</v>
      </c>
      <c r="L810" s="169"/>
      <c r="M810" s="170" t="s">
        <v>1</v>
      </c>
      <c r="N810" s="171" t="s">
        <v>40</v>
      </c>
      <c r="P810" s="137">
        <f t="shared" si="71"/>
        <v>0</v>
      </c>
      <c r="Q810" s="137">
        <v>0</v>
      </c>
      <c r="R810" s="137">
        <f t="shared" si="72"/>
        <v>0</v>
      </c>
      <c r="S810" s="137">
        <v>0</v>
      </c>
      <c r="T810" s="138">
        <f t="shared" si="73"/>
        <v>0</v>
      </c>
      <c r="AR810" s="139" t="s">
        <v>365</v>
      </c>
      <c r="AT810" s="139" t="s">
        <v>379</v>
      </c>
      <c r="AU810" s="139" t="s">
        <v>85</v>
      </c>
      <c r="AY810" s="16" t="s">
        <v>144</v>
      </c>
      <c r="BE810" s="140">
        <f t="shared" si="74"/>
        <v>0</v>
      </c>
      <c r="BF810" s="140">
        <f t="shared" si="75"/>
        <v>0</v>
      </c>
      <c r="BG810" s="140">
        <f t="shared" si="76"/>
        <v>0</v>
      </c>
      <c r="BH810" s="140">
        <f t="shared" si="77"/>
        <v>0</v>
      </c>
      <c r="BI810" s="140">
        <f t="shared" si="78"/>
        <v>0</v>
      </c>
      <c r="BJ810" s="16" t="s">
        <v>83</v>
      </c>
      <c r="BK810" s="140">
        <f t="shared" si="79"/>
        <v>0</v>
      </c>
      <c r="BL810" s="16" t="s">
        <v>255</v>
      </c>
      <c r="BM810" s="139" t="s">
        <v>1425</v>
      </c>
    </row>
    <row r="811" spans="2:65" s="1" customFormat="1" ht="16.5" customHeight="1">
      <c r="B811" s="127"/>
      <c r="C811" s="162" t="s">
        <v>1426</v>
      </c>
      <c r="D811" s="162" t="s">
        <v>379</v>
      </c>
      <c r="E811" s="163" t="s">
        <v>1427</v>
      </c>
      <c r="F811" s="164" t="s">
        <v>988</v>
      </c>
      <c r="G811" s="165" t="s">
        <v>181</v>
      </c>
      <c r="H811" s="166">
        <v>4</v>
      </c>
      <c r="I811" s="167"/>
      <c r="J811" s="168">
        <f t="shared" si="70"/>
        <v>0</v>
      </c>
      <c r="K811" s="164" t="s">
        <v>1</v>
      </c>
      <c r="L811" s="169"/>
      <c r="M811" s="170" t="s">
        <v>1</v>
      </c>
      <c r="N811" s="171" t="s">
        <v>40</v>
      </c>
      <c r="P811" s="137">
        <f t="shared" si="71"/>
        <v>0</v>
      </c>
      <c r="Q811" s="137">
        <v>0</v>
      </c>
      <c r="R811" s="137">
        <f t="shared" si="72"/>
        <v>0</v>
      </c>
      <c r="S811" s="137">
        <v>0</v>
      </c>
      <c r="T811" s="138">
        <f t="shared" si="73"/>
        <v>0</v>
      </c>
      <c r="AR811" s="139" t="s">
        <v>365</v>
      </c>
      <c r="AT811" s="139" t="s">
        <v>379</v>
      </c>
      <c r="AU811" s="139" t="s">
        <v>85</v>
      </c>
      <c r="AY811" s="16" t="s">
        <v>144</v>
      </c>
      <c r="BE811" s="140">
        <f t="shared" si="74"/>
        <v>0</v>
      </c>
      <c r="BF811" s="140">
        <f t="shared" si="75"/>
        <v>0</v>
      </c>
      <c r="BG811" s="140">
        <f t="shared" si="76"/>
        <v>0</v>
      </c>
      <c r="BH811" s="140">
        <f t="shared" si="77"/>
        <v>0</v>
      </c>
      <c r="BI811" s="140">
        <f t="shared" si="78"/>
        <v>0</v>
      </c>
      <c r="BJ811" s="16" t="s">
        <v>83</v>
      </c>
      <c r="BK811" s="140">
        <f t="shared" si="79"/>
        <v>0</v>
      </c>
      <c r="BL811" s="16" t="s">
        <v>255</v>
      </c>
      <c r="BM811" s="139" t="s">
        <v>1428</v>
      </c>
    </row>
    <row r="812" spans="2:65" s="1" customFormat="1" ht="16.5" customHeight="1">
      <c r="B812" s="127"/>
      <c r="C812" s="162" t="s">
        <v>1429</v>
      </c>
      <c r="D812" s="162" t="s">
        <v>379</v>
      </c>
      <c r="E812" s="163" t="s">
        <v>1430</v>
      </c>
      <c r="F812" s="164" t="s">
        <v>1072</v>
      </c>
      <c r="G812" s="165" t="s">
        <v>181</v>
      </c>
      <c r="H812" s="166">
        <v>20</v>
      </c>
      <c r="I812" s="167"/>
      <c r="J812" s="168">
        <f t="shared" si="70"/>
        <v>0</v>
      </c>
      <c r="K812" s="164" t="s">
        <v>1</v>
      </c>
      <c r="L812" s="169"/>
      <c r="M812" s="170" t="s">
        <v>1</v>
      </c>
      <c r="N812" s="171" t="s">
        <v>40</v>
      </c>
      <c r="P812" s="137">
        <f t="shared" si="71"/>
        <v>0</v>
      </c>
      <c r="Q812" s="137">
        <v>0</v>
      </c>
      <c r="R812" s="137">
        <f t="shared" si="72"/>
        <v>0</v>
      </c>
      <c r="S812" s="137">
        <v>0</v>
      </c>
      <c r="T812" s="138">
        <f t="shared" si="73"/>
        <v>0</v>
      </c>
      <c r="AR812" s="139" t="s">
        <v>365</v>
      </c>
      <c r="AT812" s="139" t="s">
        <v>379</v>
      </c>
      <c r="AU812" s="139" t="s">
        <v>85</v>
      </c>
      <c r="AY812" s="16" t="s">
        <v>144</v>
      </c>
      <c r="BE812" s="140">
        <f t="shared" si="74"/>
        <v>0</v>
      </c>
      <c r="BF812" s="140">
        <f t="shared" si="75"/>
        <v>0</v>
      </c>
      <c r="BG812" s="140">
        <f t="shared" si="76"/>
        <v>0</v>
      </c>
      <c r="BH812" s="140">
        <f t="shared" si="77"/>
        <v>0</v>
      </c>
      <c r="BI812" s="140">
        <f t="shared" si="78"/>
        <v>0</v>
      </c>
      <c r="BJ812" s="16" t="s">
        <v>83</v>
      </c>
      <c r="BK812" s="140">
        <f t="shared" si="79"/>
        <v>0</v>
      </c>
      <c r="BL812" s="16" t="s">
        <v>255</v>
      </c>
      <c r="BM812" s="139" t="s">
        <v>1431</v>
      </c>
    </row>
    <row r="813" spans="2:65" s="1" customFormat="1" ht="16.5" customHeight="1">
      <c r="B813" s="127"/>
      <c r="C813" s="162" t="s">
        <v>1432</v>
      </c>
      <c r="D813" s="162" t="s">
        <v>379</v>
      </c>
      <c r="E813" s="163" t="s">
        <v>1433</v>
      </c>
      <c r="F813" s="164" t="s">
        <v>1434</v>
      </c>
      <c r="G813" s="165" t="s">
        <v>374</v>
      </c>
      <c r="H813" s="166">
        <v>1764</v>
      </c>
      <c r="I813" s="167"/>
      <c r="J813" s="168">
        <f t="shared" si="70"/>
        <v>0</v>
      </c>
      <c r="K813" s="164" t="s">
        <v>1</v>
      </c>
      <c r="L813" s="169"/>
      <c r="M813" s="170" t="s">
        <v>1</v>
      </c>
      <c r="N813" s="171" t="s">
        <v>40</v>
      </c>
      <c r="P813" s="137">
        <f t="shared" si="71"/>
        <v>0</v>
      </c>
      <c r="Q813" s="137">
        <v>0</v>
      </c>
      <c r="R813" s="137">
        <f t="shared" si="72"/>
        <v>0</v>
      </c>
      <c r="S813" s="137">
        <v>0</v>
      </c>
      <c r="T813" s="138">
        <f t="shared" si="73"/>
        <v>0</v>
      </c>
      <c r="AR813" s="139" t="s">
        <v>365</v>
      </c>
      <c r="AT813" s="139" t="s">
        <v>379</v>
      </c>
      <c r="AU813" s="139" t="s">
        <v>85</v>
      </c>
      <c r="AY813" s="16" t="s">
        <v>144</v>
      </c>
      <c r="BE813" s="140">
        <f t="shared" si="74"/>
        <v>0</v>
      </c>
      <c r="BF813" s="140">
        <f t="shared" si="75"/>
        <v>0</v>
      </c>
      <c r="BG813" s="140">
        <f t="shared" si="76"/>
        <v>0</v>
      </c>
      <c r="BH813" s="140">
        <f t="shared" si="77"/>
        <v>0</v>
      </c>
      <c r="BI813" s="140">
        <f t="shared" si="78"/>
        <v>0</v>
      </c>
      <c r="BJ813" s="16" t="s">
        <v>83</v>
      </c>
      <c r="BK813" s="140">
        <f t="shared" si="79"/>
        <v>0</v>
      </c>
      <c r="BL813" s="16" t="s">
        <v>255</v>
      </c>
      <c r="BM813" s="139" t="s">
        <v>1435</v>
      </c>
    </row>
    <row r="814" spans="2:65" s="1" customFormat="1" ht="16.5" customHeight="1">
      <c r="B814" s="127"/>
      <c r="C814" s="162" t="s">
        <v>1436</v>
      </c>
      <c r="D814" s="162" t="s">
        <v>379</v>
      </c>
      <c r="E814" s="163" t="s">
        <v>1437</v>
      </c>
      <c r="F814" s="164" t="s">
        <v>1124</v>
      </c>
      <c r="G814" s="165" t="s">
        <v>181</v>
      </c>
      <c r="H814" s="166">
        <v>1</v>
      </c>
      <c r="I814" s="167"/>
      <c r="J814" s="168">
        <f t="shared" si="70"/>
        <v>0</v>
      </c>
      <c r="K814" s="164" t="s">
        <v>1</v>
      </c>
      <c r="L814" s="169"/>
      <c r="M814" s="170" t="s">
        <v>1</v>
      </c>
      <c r="N814" s="171" t="s">
        <v>40</v>
      </c>
      <c r="P814" s="137">
        <f t="shared" si="71"/>
        <v>0</v>
      </c>
      <c r="Q814" s="137">
        <v>0</v>
      </c>
      <c r="R814" s="137">
        <f t="shared" si="72"/>
        <v>0</v>
      </c>
      <c r="S814" s="137">
        <v>0</v>
      </c>
      <c r="T814" s="138">
        <f t="shared" si="73"/>
        <v>0</v>
      </c>
      <c r="AR814" s="139" t="s">
        <v>365</v>
      </c>
      <c r="AT814" s="139" t="s">
        <v>379</v>
      </c>
      <c r="AU814" s="139" t="s">
        <v>85</v>
      </c>
      <c r="AY814" s="16" t="s">
        <v>144</v>
      </c>
      <c r="BE814" s="140">
        <f t="shared" si="74"/>
        <v>0</v>
      </c>
      <c r="BF814" s="140">
        <f t="shared" si="75"/>
        <v>0</v>
      </c>
      <c r="BG814" s="140">
        <f t="shared" si="76"/>
        <v>0</v>
      </c>
      <c r="BH814" s="140">
        <f t="shared" si="77"/>
        <v>0</v>
      </c>
      <c r="BI814" s="140">
        <f t="shared" si="78"/>
        <v>0</v>
      </c>
      <c r="BJ814" s="16" t="s">
        <v>83</v>
      </c>
      <c r="BK814" s="140">
        <f t="shared" si="79"/>
        <v>0</v>
      </c>
      <c r="BL814" s="16" t="s">
        <v>255</v>
      </c>
      <c r="BM814" s="139" t="s">
        <v>1438</v>
      </c>
    </row>
    <row r="815" spans="2:65" s="1" customFormat="1" ht="21.75" customHeight="1">
      <c r="B815" s="127"/>
      <c r="C815" s="162" t="s">
        <v>1439</v>
      </c>
      <c r="D815" s="162" t="s">
        <v>379</v>
      </c>
      <c r="E815" s="163" t="s">
        <v>1440</v>
      </c>
      <c r="F815" s="164" t="s">
        <v>1128</v>
      </c>
      <c r="G815" s="165" t="s">
        <v>181</v>
      </c>
      <c r="H815" s="166">
        <v>36</v>
      </c>
      <c r="I815" s="167"/>
      <c r="J815" s="168">
        <f t="shared" si="70"/>
        <v>0</v>
      </c>
      <c r="K815" s="164" t="s">
        <v>1</v>
      </c>
      <c r="L815" s="169"/>
      <c r="M815" s="170" t="s">
        <v>1</v>
      </c>
      <c r="N815" s="171" t="s">
        <v>40</v>
      </c>
      <c r="P815" s="137">
        <f t="shared" si="71"/>
        <v>0</v>
      </c>
      <c r="Q815" s="137">
        <v>0</v>
      </c>
      <c r="R815" s="137">
        <f t="shared" si="72"/>
        <v>0</v>
      </c>
      <c r="S815" s="137">
        <v>0</v>
      </c>
      <c r="T815" s="138">
        <f t="shared" si="73"/>
        <v>0</v>
      </c>
      <c r="AR815" s="139" t="s">
        <v>365</v>
      </c>
      <c r="AT815" s="139" t="s">
        <v>379</v>
      </c>
      <c r="AU815" s="139" t="s">
        <v>85</v>
      </c>
      <c r="AY815" s="16" t="s">
        <v>144</v>
      </c>
      <c r="BE815" s="140">
        <f t="shared" si="74"/>
        <v>0</v>
      </c>
      <c r="BF815" s="140">
        <f t="shared" si="75"/>
        <v>0</v>
      </c>
      <c r="BG815" s="140">
        <f t="shared" si="76"/>
        <v>0</v>
      </c>
      <c r="BH815" s="140">
        <f t="shared" si="77"/>
        <v>0</v>
      </c>
      <c r="BI815" s="140">
        <f t="shared" si="78"/>
        <v>0</v>
      </c>
      <c r="BJ815" s="16" t="s">
        <v>83</v>
      </c>
      <c r="BK815" s="140">
        <f t="shared" si="79"/>
        <v>0</v>
      </c>
      <c r="BL815" s="16" t="s">
        <v>255</v>
      </c>
      <c r="BM815" s="139" t="s">
        <v>1441</v>
      </c>
    </row>
    <row r="816" spans="2:65" s="1" customFormat="1" ht="16.5" customHeight="1">
      <c r="B816" s="127"/>
      <c r="C816" s="162" t="s">
        <v>1442</v>
      </c>
      <c r="D816" s="162" t="s">
        <v>379</v>
      </c>
      <c r="E816" s="163" t="s">
        <v>1443</v>
      </c>
      <c r="F816" s="164" t="s">
        <v>1132</v>
      </c>
      <c r="G816" s="165" t="s">
        <v>181</v>
      </c>
      <c r="H816" s="166">
        <v>20</v>
      </c>
      <c r="I816" s="167"/>
      <c r="J816" s="168">
        <f t="shared" si="70"/>
        <v>0</v>
      </c>
      <c r="K816" s="164" t="s">
        <v>1</v>
      </c>
      <c r="L816" s="169"/>
      <c r="M816" s="170" t="s">
        <v>1</v>
      </c>
      <c r="N816" s="171" t="s">
        <v>40</v>
      </c>
      <c r="P816" s="137">
        <f t="shared" si="71"/>
        <v>0</v>
      </c>
      <c r="Q816" s="137">
        <v>0</v>
      </c>
      <c r="R816" s="137">
        <f t="shared" si="72"/>
        <v>0</v>
      </c>
      <c r="S816" s="137">
        <v>0</v>
      </c>
      <c r="T816" s="138">
        <f t="shared" si="73"/>
        <v>0</v>
      </c>
      <c r="AR816" s="139" t="s">
        <v>365</v>
      </c>
      <c r="AT816" s="139" t="s">
        <v>379</v>
      </c>
      <c r="AU816" s="139" t="s">
        <v>85</v>
      </c>
      <c r="AY816" s="16" t="s">
        <v>144</v>
      </c>
      <c r="BE816" s="140">
        <f t="shared" si="74"/>
        <v>0</v>
      </c>
      <c r="BF816" s="140">
        <f t="shared" si="75"/>
        <v>0</v>
      </c>
      <c r="BG816" s="140">
        <f t="shared" si="76"/>
        <v>0</v>
      </c>
      <c r="BH816" s="140">
        <f t="shared" si="77"/>
        <v>0</v>
      </c>
      <c r="BI816" s="140">
        <f t="shared" si="78"/>
        <v>0</v>
      </c>
      <c r="BJ816" s="16" t="s">
        <v>83</v>
      </c>
      <c r="BK816" s="140">
        <f t="shared" si="79"/>
        <v>0</v>
      </c>
      <c r="BL816" s="16" t="s">
        <v>255</v>
      </c>
      <c r="BM816" s="139" t="s">
        <v>1444</v>
      </c>
    </row>
    <row r="817" spans="2:65" s="1" customFormat="1" ht="16.5" customHeight="1">
      <c r="B817" s="127"/>
      <c r="C817" s="162" t="s">
        <v>1445</v>
      </c>
      <c r="D817" s="162" t="s">
        <v>379</v>
      </c>
      <c r="E817" s="163" t="s">
        <v>1446</v>
      </c>
      <c r="F817" s="164" t="s">
        <v>1136</v>
      </c>
      <c r="G817" s="165" t="s">
        <v>181</v>
      </c>
      <c r="H817" s="166">
        <v>38</v>
      </c>
      <c r="I817" s="167"/>
      <c r="J817" s="168">
        <f t="shared" si="70"/>
        <v>0</v>
      </c>
      <c r="K817" s="164" t="s">
        <v>1</v>
      </c>
      <c r="L817" s="169"/>
      <c r="M817" s="170" t="s">
        <v>1</v>
      </c>
      <c r="N817" s="171" t="s">
        <v>40</v>
      </c>
      <c r="P817" s="137">
        <f t="shared" si="71"/>
        <v>0</v>
      </c>
      <c r="Q817" s="137">
        <v>0</v>
      </c>
      <c r="R817" s="137">
        <f t="shared" si="72"/>
        <v>0</v>
      </c>
      <c r="S817" s="137">
        <v>0</v>
      </c>
      <c r="T817" s="138">
        <f t="shared" si="73"/>
        <v>0</v>
      </c>
      <c r="AR817" s="139" t="s">
        <v>365</v>
      </c>
      <c r="AT817" s="139" t="s">
        <v>379</v>
      </c>
      <c r="AU817" s="139" t="s">
        <v>85</v>
      </c>
      <c r="AY817" s="16" t="s">
        <v>144</v>
      </c>
      <c r="BE817" s="140">
        <f t="shared" si="74"/>
        <v>0</v>
      </c>
      <c r="BF817" s="140">
        <f t="shared" si="75"/>
        <v>0</v>
      </c>
      <c r="BG817" s="140">
        <f t="shared" si="76"/>
        <v>0</v>
      </c>
      <c r="BH817" s="140">
        <f t="shared" si="77"/>
        <v>0</v>
      </c>
      <c r="BI817" s="140">
        <f t="shared" si="78"/>
        <v>0</v>
      </c>
      <c r="BJ817" s="16" t="s">
        <v>83</v>
      </c>
      <c r="BK817" s="140">
        <f t="shared" si="79"/>
        <v>0</v>
      </c>
      <c r="BL817" s="16" t="s">
        <v>255</v>
      </c>
      <c r="BM817" s="139" t="s">
        <v>1447</v>
      </c>
    </row>
    <row r="818" spans="2:65" s="1" customFormat="1" ht="24.2" customHeight="1">
      <c r="B818" s="127"/>
      <c r="C818" s="162" t="s">
        <v>1448</v>
      </c>
      <c r="D818" s="162" t="s">
        <v>379</v>
      </c>
      <c r="E818" s="163" t="s">
        <v>1449</v>
      </c>
      <c r="F818" s="164" t="s">
        <v>1450</v>
      </c>
      <c r="G818" s="165" t="s">
        <v>374</v>
      </c>
      <c r="H818" s="166">
        <v>94</v>
      </c>
      <c r="I818" s="167"/>
      <c r="J818" s="168">
        <f t="shared" si="70"/>
        <v>0</v>
      </c>
      <c r="K818" s="164" t="s">
        <v>1</v>
      </c>
      <c r="L818" s="169"/>
      <c r="M818" s="170" t="s">
        <v>1</v>
      </c>
      <c r="N818" s="171" t="s">
        <v>40</v>
      </c>
      <c r="P818" s="137">
        <f t="shared" si="71"/>
        <v>0</v>
      </c>
      <c r="Q818" s="137">
        <v>0</v>
      </c>
      <c r="R818" s="137">
        <f t="shared" si="72"/>
        <v>0</v>
      </c>
      <c r="S818" s="137">
        <v>0</v>
      </c>
      <c r="T818" s="138">
        <f t="shared" si="73"/>
        <v>0</v>
      </c>
      <c r="AR818" s="139" t="s">
        <v>365</v>
      </c>
      <c r="AT818" s="139" t="s">
        <v>379</v>
      </c>
      <c r="AU818" s="139" t="s">
        <v>85</v>
      </c>
      <c r="AY818" s="16" t="s">
        <v>144</v>
      </c>
      <c r="BE818" s="140">
        <f t="shared" si="74"/>
        <v>0</v>
      </c>
      <c r="BF818" s="140">
        <f t="shared" si="75"/>
        <v>0</v>
      </c>
      <c r="BG818" s="140">
        <f t="shared" si="76"/>
        <v>0</v>
      </c>
      <c r="BH818" s="140">
        <f t="shared" si="77"/>
        <v>0</v>
      </c>
      <c r="BI818" s="140">
        <f t="shared" si="78"/>
        <v>0</v>
      </c>
      <c r="BJ818" s="16" t="s">
        <v>83</v>
      </c>
      <c r="BK818" s="140">
        <f t="shared" si="79"/>
        <v>0</v>
      </c>
      <c r="BL818" s="16" t="s">
        <v>255</v>
      </c>
      <c r="BM818" s="139" t="s">
        <v>1451</v>
      </c>
    </row>
    <row r="819" spans="2:65" s="1" customFormat="1" ht="24.2" customHeight="1">
      <c r="B819" s="127"/>
      <c r="C819" s="162" t="s">
        <v>1452</v>
      </c>
      <c r="D819" s="162" t="s">
        <v>379</v>
      </c>
      <c r="E819" s="163" t="s">
        <v>1453</v>
      </c>
      <c r="F819" s="164" t="s">
        <v>1454</v>
      </c>
      <c r="G819" s="165" t="s">
        <v>374</v>
      </c>
      <c r="H819" s="166">
        <v>114</v>
      </c>
      <c r="I819" s="167"/>
      <c r="J819" s="168">
        <f t="shared" si="70"/>
        <v>0</v>
      </c>
      <c r="K819" s="164" t="s">
        <v>1</v>
      </c>
      <c r="L819" s="169"/>
      <c r="M819" s="170" t="s">
        <v>1</v>
      </c>
      <c r="N819" s="171" t="s">
        <v>40</v>
      </c>
      <c r="P819" s="137">
        <f t="shared" si="71"/>
        <v>0</v>
      </c>
      <c r="Q819" s="137">
        <v>0</v>
      </c>
      <c r="R819" s="137">
        <f t="shared" si="72"/>
        <v>0</v>
      </c>
      <c r="S819" s="137">
        <v>0</v>
      </c>
      <c r="T819" s="138">
        <f t="shared" si="73"/>
        <v>0</v>
      </c>
      <c r="AR819" s="139" t="s">
        <v>365</v>
      </c>
      <c r="AT819" s="139" t="s">
        <v>379</v>
      </c>
      <c r="AU819" s="139" t="s">
        <v>85</v>
      </c>
      <c r="AY819" s="16" t="s">
        <v>144</v>
      </c>
      <c r="BE819" s="140">
        <f t="shared" si="74"/>
        <v>0</v>
      </c>
      <c r="BF819" s="140">
        <f t="shared" si="75"/>
        <v>0</v>
      </c>
      <c r="BG819" s="140">
        <f t="shared" si="76"/>
        <v>0</v>
      </c>
      <c r="BH819" s="140">
        <f t="shared" si="77"/>
        <v>0</v>
      </c>
      <c r="BI819" s="140">
        <f t="shared" si="78"/>
        <v>0</v>
      </c>
      <c r="BJ819" s="16" t="s">
        <v>83</v>
      </c>
      <c r="BK819" s="140">
        <f t="shared" si="79"/>
        <v>0</v>
      </c>
      <c r="BL819" s="16" t="s">
        <v>255</v>
      </c>
      <c r="BM819" s="139" t="s">
        <v>1455</v>
      </c>
    </row>
    <row r="820" spans="2:65" s="1" customFormat="1" ht="16.5" customHeight="1">
      <c r="B820" s="127"/>
      <c r="C820" s="162" t="s">
        <v>1456</v>
      </c>
      <c r="D820" s="162" t="s">
        <v>379</v>
      </c>
      <c r="E820" s="163" t="s">
        <v>1457</v>
      </c>
      <c r="F820" s="164" t="s">
        <v>1458</v>
      </c>
      <c r="G820" s="165" t="s">
        <v>374</v>
      </c>
      <c r="H820" s="166">
        <v>18</v>
      </c>
      <c r="I820" s="167"/>
      <c r="J820" s="168">
        <f t="shared" si="70"/>
        <v>0</v>
      </c>
      <c r="K820" s="164" t="s">
        <v>1</v>
      </c>
      <c r="L820" s="169"/>
      <c r="M820" s="170" t="s">
        <v>1</v>
      </c>
      <c r="N820" s="171" t="s">
        <v>40</v>
      </c>
      <c r="P820" s="137">
        <f t="shared" si="71"/>
        <v>0</v>
      </c>
      <c r="Q820" s="137">
        <v>0</v>
      </c>
      <c r="R820" s="137">
        <f t="shared" si="72"/>
        <v>0</v>
      </c>
      <c r="S820" s="137">
        <v>0</v>
      </c>
      <c r="T820" s="138">
        <f t="shared" si="73"/>
        <v>0</v>
      </c>
      <c r="AR820" s="139" t="s">
        <v>365</v>
      </c>
      <c r="AT820" s="139" t="s">
        <v>379</v>
      </c>
      <c r="AU820" s="139" t="s">
        <v>85</v>
      </c>
      <c r="AY820" s="16" t="s">
        <v>144</v>
      </c>
      <c r="BE820" s="140">
        <f t="shared" si="74"/>
        <v>0</v>
      </c>
      <c r="BF820" s="140">
        <f t="shared" si="75"/>
        <v>0</v>
      </c>
      <c r="BG820" s="140">
        <f t="shared" si="76"/>
        <v>0</v>
      </c>
      <c r="BH820" s="140">
        <f t="shared" si="77"/>
        <v>0</v>
      </c>
      <c r="BI820" s="140">
        <f t="shared" si="78"/>
        <v>0</v>
      </c>
      <c r="BJ820" s="16" t="s">
        <v>83</v>
      </c>
      <c r="BK820" s="140">
        <f t="shared" si="79"/>
        <v>0</v>
      </c>
      <c r="BL820" s="16" t="s">
        <v>255</v>
      </c>
      <c r="BM820" s="139" t="s">
        <v>1459</v>
      </c>
    </row>
    <row r="821" spans="2:65" s="1" customFormat="1" ht="16.5" customHeight="1">
      <c r="B821" s="127"/>
      <c r="C821" s="162" t="s">
        <v>1460</v>
      </c>
      <c r="D821" s="162" t="s">
        <v>379</v>
      </c>
      <c r="E821" s="163" t="s">
        <v>1461</v>
      </c>
      <c r="F821" s="164" t="s">
        <v>1462</v>
      </c>
      <c r="G821" s="165" t="s">
        <v>181</v>
      </c>
      <c r="H821" s="166">
        <v>39</v>
      </c>
      <c r="I821" s="167"/>
      <c r="J821" s="168">
        <f t="shared" si="70"/>
        <v>0</v>
      </c>
      <c r="K821" s="164" t="s">
        <v>1</v>
      </c>
      <c r="L821" s="169"/>
      <c r="M821" s="170" t="s">
        <v>1</v>
      </c>
      <c r="N821" s="171" t="s">
        <v>40</v>
      </c>
      <c r="P821" s="137">
        <f t="shared" si="71"/>
        <v>0</v>
      </c>
      <c r="Q821" s="137">
        <v>0</v>
      </c>
      <c r="R821" s="137">
        <f t="shared" si="72"/>
        <v>0</v>
      </c>
      <c r="S821" s="137">
        <v>0</v>
      </c>
      <c r="T821" s="138">
        <f t="shared" si="73"/>
        <v>0</v>
      </c>
      <c r="AR821" s="139" t="s">
        <v>365</v>
      </c>
      <c r="AT821" s="139" t="s">
        <v>379</v>
      </c>
      <c r="AU821" s="139" t="s">
        <v>85</v>
      </c>
      <c r="AY821" s="16" t="s">
        <v>144</v>
      </c>
      <c r="BE821" s="140">
        <f t="shared" si="74"/>
        <v>0</v>
      </c>
      <c r="BF821" s="140">
        <f t="shared" si="75"/>
        <v>0</v>
      </c>
      <c r="BG821" s="140">
        <f t="shared" si="76"/>
        <v>0</v>
      </c>
      <c r="BH821" s="140">
        <f t="shared" si="77"/>
        <v>0</v>
      </c>
      <c r="BI821" s="140">
        <f t="shared" si="78"/>
        <v>0</v>
      </c>
      <c r="BJ821" s="16" t="s">
        <v>83</v>
      </c>
      <c r="BK821" s="140">
        <f t="shared" si="79"/>
        <v>0</v>
      </c>
      <c r="BL821" s="16" t="s">
        <v>255</v>
      </c>
      <c r="BM821" s="139" t="s">
        <v>1463</v>
      </c>
    </row>
    <row r="822" spans="2:65" s="1" customFormat="1" ht="16.5" customHeight="1">
      <c r="B822" s="127"/>
      <c r="C822" s="162" t="s">
        <v>1464</v>
      </c>
      <c r="D822" s="162" t="s">
        <v>379</v>
      </c>
      <c r="E822" s="163" t="s">
        <v>1465</v>
      </c>
      <c r="F822" s="164" t="s">
        <v>1466</v>
      </c>
      <c r="G822" s="165" t="s">
        <v>181</v>
      </c>
      <c r="H822" s="166">
        <v>1</v>
      </c>
      <c r="I822" s="167"/>
      <c r="J822" s="168">
        <f t="shared" si="70"/>
        <v>0</v>
      </c>
      <c r="K822" s="164" t="s">
        <v>1</v>
      </c>
      <c r="L822" s="169"/>
      <c r="M822" s="170" t="s">
        <v>1</v>
      </c>
      <c r="N822" s="171" t="s">
        <v>40</v>
      </c>
      <c r="P822" s="137">
        <f t="shared" si="71"/>
        <v>0</v>
      </c>
      <c r="Q822" s="137">
        <v>0</v>
      </c>
      <c r="R822" s="137">
        <f t="shared" si="72"/>
        <v>0</v>
      </c>
      <c r="S822" s="137">
        <v>0</v>
      </c>
      <c r="T822" s="138">
        <f t="shared" si="73"/>
        <v>0</v>
      </c>
      <c r="AR822" s="139" t="s">
        <v>365</v>
      </c>
      <c r="AT822" s="139" t="s">
        <v>379</v>
      </c>
      <c r="AU822" s="139" t="s">
        <v>85</v>
      </c>
      <c r="AY822" s="16" t="s">
        <v>144</v>
      </c>
      <c r="BE822" s="140">
        <f t="shared" si="74"/>
        <v>0</v>
      </c>
      <c r="BF822" s="140">
        <f t="shared" si="75"/>
        <v>0</v>
      </c>
      <c r="BG822" s="140">
        <f t="shared" si="76"/>
        <v>0</v>
      </c>
      <c r="BH822" s="140">
        <f t="shared" si="77"/>
        <v>0</v>
      </c>
      <c r="BI822" s="140">
        <f t="shared" si="78"/>
        <v>0</v>
      </c>
      <c r="BJ822" s="16" t="s">
        <v>83</v>
      </c>
      <c r="BK822" s="140">
        <f t="shared" si="79"/>
        <v>0</v>
      </c>
      <c r="BL822" s="16" t="s">
        <v>255</v>
      </c>
      <c r="BM822" s="139" t="s">
        <v>1467</v>
      </c>
    </row>
    <row r="823" spans="2:65" s="1" customFormat="1" ht="16.5" customHeight="1">
      <c r="B823" s="127"/>
      <c r="C823" s="162" t="s">
        <v>1468</v>
      </c>
      <c r="D823" s="162" t="s">
        <v>379</v>
      </c>
      <c r="E823" s="163" t="s">
        <v>1469</v>
      </c>
      <c r="F823" s="164" t="s">
        <v>1470</v>
      </c>
      <c r="G823" s="165" t="s">
        <v>181</v>
      </c>
      <c r="H823" s="166">
        <v>19</v>
      </c>
      <c r="I823" s="167"/>
      <c r="J823" s="168">
        <f t="shared" si="70"/>
        <v>0</v>
      </c>
      <c r="K823" s="164" t="s">
        <v>1</v>
      </c>
      <c r="L823" s="169"/>
      <c r="M823" s="170" t="s">
        <v>1</v>
      </c>
      <c r="N823" s="171" t="s">
        <v>40</v>
      </c>
      <c r="P823" s="137">
        <f t="shared" si="71"/>
        <v>0</v>
      </c>
      <c r="Q823" s="137">
        <v>0</v>
      </c>
      <c r="R823" s="137">
        <f t="shared" si="72"/>
        <v>0</v>
      </c>
      <c r="S823" s="137">
        <v>0</v>
      </c>
      <c r="T823" s="138">
        <f t="shared" si="73"/>
        <v>0</v>
      </c>
      <c r="AR823" s="139" t="s">
        <v>365</v>
      </c>
      <c r="AT823" s="139" t="s">
        <v>379</v>
      </c>
      <c r="AU823" s="139" t="s">
        <v>85</v>
      </c>
      <c r="AY823" s="16" t="s">
        <v>144</v>
      </c>
      <c r="BE823" s="140">
        <f t="shared" si="74"/>
        <v>0</v>
      </c>
      <c r="BF823" s="140">
        <f t="shared" si="75"/>
        <v>0</v>
      </c>
      <c r="BG823" s="140">
        <f t="shared" si="76"/>
        <v>0</v>
      </c>
      <c r="BH823" s="140">
        <f t="shared" si="77"/>
        <v>0</v>
      </c>
      <c r="BI823" s="140">
        <f t="shared" si="78"/>
        <v>0</v>
      </c>
      <c r="BJ823" s="16" t="s">
        <v>83</v>
      </c>
      <c r="BK823" s="140">
        <f t="shared" si="79"/>
        <v>0</v>
      </c>
      <c r="BL823" s="16" t="s">
        <v>255</v>
      </c>
      <c r="BM823" s="139" t="s">
        <v>1471</v>
      </c>
    </row>
    <row r="824" spans="2:65" s="1" customFormat="1" ht="16.5" customHeight="1">
      <c r="B824" s="127"/>
      <c r="C824" s="162" t="s">
        <v>1472</v>
      </c>
      <c r="D824" s="162" t="s">
        <v>379</v>
      </c>
      <c r="E824" s="163" t="s">
        <v>1473</v>
      </c>
      <c r="F824" s="164" t="s">
        <v>1474</v>
      </c>
      <c r="G824" s="165" t="s">
        <v>181</v>
      </c>
      <c r="H824" s="166">
        <v>20</v>
      </c>
      <c r="I824" s="167"/>
      <c r="J824" s="168">
        <f t="shared" si="70"/>
        <v>0</v>
      </c>
      <c r="K824" s="164" t="s">
        <v>1</v>
      </c>
      <c r="L824" s="169"/>
      <c r="M824" s="170" t="s">
        <v>1</v>
      </c>
      <c r="N824" s="171" t="s">
        <v>40</v>
      </c>
      <c r="P824" s="137">
        <f t="shared" si="71"/>
        <v>0</v>
      </c>
      <c r="Q824" s="137">
        <v>0</v>
      </c>
      <c r="R824" s="137">
        <f t="shared" si="72"/>
        <v>0</v>
      </c>
      <c r="S824" s="137">
        <v>0</v>
      </c>
      <c r="T824" s="138">
        <f t="shared" si="73"/>
        <v>0</v>
      </c>
      <c r="AR824" s="139" t="s">
        <v>365</v>
      </c>
      <c r="AT824" s="139" t="s">
        <v>379</v>
      </c>
      <c r="AU824" s="139" t="s">
        <v>85</v>
      </c>
      <c r="AY824" s="16" t="s">
        <v>144</v>
      </c>
      <c r="BE824" s="140">
        <f t="shared" si="74"/>
        <v>0</v>
      </c>
      <c r="BF824" s="140">
        <f t="shared" si="75"/>
        <v>0</v>
      </c>
      <c r="BG824" s="140">
        <f t="shared" si="76"/>
        <v>0</v>
      </c>
      <c r="BH824" s="140">
        <f t="shared" si="77"/>
        <v>0</v>
      </c>
      <c r="BI824" s="140">
        <f t="shared" si="78"/>
        <v>0</v>
      </c>
      <c r="BJ824" s="16" t="s">
        <v>83</v>
      </c>
      <c r="BK824" s="140">
        <f t="shared" si="79"/>
        <v>0</v>
      </c>
      <c r="BL824" s="16" t="s">
        <v>255</v>
      </c>
      <c r="BM824" s="139" t="s">
        <v>1475</v>
      </c>
    </row>
    <row r="825" spans="2:65" s="1" customFormat="1" ht="16.5" customHeight="1">
      <c r="B825" s="127"/>
      <c r="C825" s="162" t="s">
        <v>1476</v>
      </c>
      <c r="D825" s="162" t="s">
        <v>379</v>
      </c>
      <c r="E825" s="163" t="s">
        <v>1477</v>
      </c>
      <c r="F825" s="164" t="s">
        <v>1478</v>
      </c>
      <c r="G825" s="165" t="s">
        <v>181</v>
      </c>
      <c r="H825" s="166">
        <v>7</v>
      </c>
      <c r="I825" s="167"/>
      <c r="J825" s="168">
        <f t="shared" si="70"/>
        <v>0</v>
      </c>
      <c r="K825" s="164" t="s">
        <v>1</v>
      </c>
      <c r="L825" s="169"/>
      <c r="M825" s="170" t="s">
        <v>1</v>
      </c>
      <c r="N825" s="171" t="s">
        <v>40</v>
      </c>
      <c r="P825" s="137">
        <f t="shared" si="71"/>
        <v>0</v>
      </c>
      <c r="Q825" s="137">
        <v>0</v>
      </c>
      <c r="R825" s="137">
        <f t="shared" si="72"/>
        <v>0</v>
      </c>
      <c r="S825" s="137">
        <v>0</v>
      </c>
      <c r="T825" s="138">
        <f t="shared" si="73"/>
        <v>0</v>
      </c>
      <c r="AR825" s="139" t="s">
        <v>365</v>
      </c>
      <c r="AT825" s="139" t="s">
        <v>379</v>
      </c>
      <c r="AU825" s="139" t="s">
        <v>85</v>
      </c>
      <c r="AY825" s="16" t="s">
        <v>144</v>
      </c>
      <c r="BE825" s="140">
        <f t="shared" si="74"/>
        <v>0</v>
      </c>
      <c r="BF825" s="140">
        <f t="shared" si="75"/>
        <v>0</v>
      </c>
      <c r="BG825" s="140">
        <f t="shared" si="76"/>
        <v>0</v>
      </c>
      <c r="BH825" s="140">
        <f t="shared" si="77"/>
        <v>0</v>
      </c>
      <c r="BI825" s="140">
        <f t="shared" si="78"/>
        <v>0</v>
      </c>
      <c r="BJ825" s="16" t="s">
        <v>83</v>
      </c>
      <c r="BK825" s="140">
        <f t="shared" si="79"/>
        <v>0</v>
      </c>
      <c r="BL825" s="16" t="s">
        <v>255</v>
      </c>
      <c r="BM825" s="139" t="s">
        <v>1479</v>
      </c>
    </row>
    <row r="826" spans="2:65" s="1" customFormat="1" ht="16.5" customHeight="1">
      <c r="B826" s="127"/>
      <c r="C826" s="162" t="s">
        <v>1480</v>
      </c>
      <c r="D826" s="162" t="s">
        <v>379</v>
      </c>
      <c r="E826" s="163" t="s">
        <v>1481</v>
      </c>
      <c r="F826" s="164" t="s">
        <v>1482</v>
      </c>
      <c r="G826" s="165" t="s">
        <v>181</v>
      </c>
      <c r="H826" s="166">
        <v>2</v>
      </c>
      <c r="I826" s="167"/>
      <c r="J826" s="168">
        <f t="shared" si="70"/>
        <v>0</v>
      </c>
      <c r="K826" s="164" t="s">
        <v>1</v>
      </c>
      <c r="L826" s="169"/>
      <c r="M826" s="170" t="s">
        <v>1</v>
      </c>
      <c r="N826" s="171" t="s">
        <v>40</v>
      </c>
      <c r="P826" s="137">
        <f t="shared" si="71"/>
        <v>0</v>
      </c>
      <c r="Q826" s="137">
        <v>0</v>
      </c>
      <c r="R826" s="137">
        <f t="shared" si="72"/>
        <v>0</v>
      </c>
      <c r="S826" s="137">
        <v>0</v>
      </c>
      <c r="T826" s="138">
        <f t="shared" si="73"/>
        <v>0</v>
      </c>
      <c r="AR826" s="139" t="s">
        <v>365</v>
      </c>
      <c r="AT826" s="139" t="s">
        <v>379</v>
      </c>
      <c r="AU826" s="139" t="s">
        <v>85</v>
      </c>
      <c r="AY826" s="16" t="s">
        <v>144</v>
      </c>
      <c r="BE826" s="140">
        <f t="shared" si="74"/>
        <v>0</v>
      </c>
      <c r="BF826" s="140">
        <f t="shared" si="75"/>
        <v>0</v>
      </c>
      <c r="BG826" s="140">
        <f t="shared" si="76"/>
        <v>0</v>
      </c>
      <c r="BH826" s="140">
        <f t="shared" si="77"/>
        <v>0</v>
      </c>
      <c r="BI826" s="140">
        <f t="shared" si="78"/>
        <v>0</v>
      </c>
      <c r="BJ826" s="16" t="s">
        <v>83</v>
      </c>
      <c r="BK826" s="140">
        <f t="shared" si="79"/>
        <v>0</v>
      </c>
      <c r="BL826" s="16" t="s">
        <v>255</v>
      </c>
      <c r="BM826" s="139" t="s">
        <v>1483</v>
      </c>
    </row>
    <row r="827" spans="2:65" s="1" customFormat="1" ht="21.75" customHeight="1">
      <c r="B827" s="127"/>
      <c r="C827" s="162" t="s">
        <v>1484</v>
      </c>
      <c r="D827" s="162" t="s">
        <v>379</v>
      </c>
      <c r="E827" s="163" t="s">
        <v>1485</v>
      </c>
      <c r="F827" s="164" t="s">
        <v>1486</v>
      </c>
      <c r="G827" s="165" t="s">
        <v>181</v>
      </c>
      <c r="H827" s="166">
        <v>10</v>
      </c>
      <c r="I827" s="167"/>
      <c r="J827" s="168">
        <f t="shared" si="70"/>
        <v>0</v>
      </c>
      <c r="K827" s="164" t="s">
        <v>1</v>
      </c>
      <c r="L827" s="169"/>
      <c r="M827" s="170" t="s">
        <v>1</v>
      </c>
      <c r="N827" s="171" t="s">
        <v>40</v>
      </c>
      <c r="P827" s="137">
        <f t="shared" si="71"/>
        <v>0</v>
      </c>
      <c r="Q827" s="137">
        <v>0</v>
      </c>
      <c r="R827" s="137">
        <f t="shared" si="72"/>
        <v>0</v>
      </c>
      <c r="S827" s="137">
        <v>0</v>
      </c>
      <c r="T827" s="138">
        <f t="shared" si="73"/>
        <v>0</v>
      </c>
      <c r="AR827" s="139" t="s">
        <v>365</v>
      </c>
      <c r="AT827" s="139" t="s">
        <v>379</v>
      </c>
      <c r="AU827" s="139" t="s">
        <v>85</v>
      </c>
      <c r="AY827" s="16" t="s">
        <v>144</v>
      </c>
      <c r="BE827" s="140">
        <f t="shared" si="74"/>
        <v>0</v>
      </c>
      <c r="BF827" s="140">
        <f t="shared" si="75"/>
        <v>0</v>
      </c>
      <c r="BG827" s="140">
        <f t="shared" si="76"/>
        <v>0</v>
      </c>
      <c r="BH827" s="140">
        <f t="shared" si="77"/>
        <v>0</v>
      </c>
      <c r="BI827" s="140">
        <f t="shared" si="78"/>
        <v>0</v>
      </c>
      <c r="BJ827" s="16" t="s">
        <v>83</v>
      </c>
      <c r="BK827" s="140">
        <f t="shared" si="79"/>
        <v>0</v>
      </c>
      <c r="BL827" s="16" t="s">
        <v>255</v>
      </c>
      <c r="BM827" s="139" t="s">
        <v>1487</v>
      </c>
    </row>
    <row r="828" spans="2:65" s="1" customFormat="1" ht="24.2" customHeight="1">
      <c r="B828" s="127"/>
      <c r="C828" s="162" t="s">
        <v>1488</v>
      </c>
      <c r="D828" s="162" t="s">
        <v>379</v>
      </c>
      <c r="E828" s="163" t="s">
        <v>1489</v>
      </c>
      <c r="F828" s="164" t="s">
        <v>1490</v>
      </c>
      <c r="G828" s="165" t="s">
        <v>181</v>
      </c>
      <c r="H828" s="166">
        <v>1</v>
      </c>
      <c r="I828" s="167"/>
      <c r="J828" s="168">
        <f t="shared" si="70"/>
        <v>0</v>
      </c>
      <c r="K828" s="164" t="s">
        <v>1</v>
      </c>
      <c r="L828" s="169"/>
      <c r="M828" s="170" t="s">
        <v>1</v>
      </c>
      <c r="N828" s="171" t="s">
        <v>40</v>
      </c>
      <c r="P828" s="137">
        <f t="shared" si="71"/>
        <v>0</v>
      </c>
      <c r="Q828" s="137">
        <v>0</v>
      </c>
      <c r="R828" s="137">
        <f t="shared" si="72"/>
        <v>0</v>
      </c>
      <c r="S828" s="137">
        <v>0</v>
      </c>
      <c r="T828" s="138">
        <f t="shared" si="73"/>
        <v>0</v>
      </c>
      <c r="AR828" s="139" t="s">
        <v>365</v>
      </c>
      <c r="AT828" s="139" t="s">
        <v>379</v>
      </c>
      <c r="AU828" s="139" t="s">
        <v>85</v>
      </c>
      <c r="AY828" s="16" t="s">
        <v>144</v>
      </c>
      <c r="BE828" s="140">
        <f t="shared" si="74"/>
        <v>0</v>
      </c>
      <c r="BF828" s="140">
        <f t="shared" si="75"/>
        <v>0</v>
      </c>
      <c r="BG828" s="140">
        <f t="shared" si="76"/>
        <v>0</v>
      </c>
      <c r="BH828" s="140">
        <f t="shared" si="77"/>
        <v>0</v>
      </c>
      <c r="BI828" s="140">
        <f t="shared" si="78"/>
        <v>0</v>
      </c>
      <c r="BJ828" s="16" t="s">
        <v>83</v>
      </c>
      <c r="BK828" s="140">
        <f t="shared" si="79"/>
        <v>0</v>
      </c>
      <c r="BL828" s="16" t="s">
        <v>255</v>
      </c>
      <c r="BM828" s="139" t="s">
        <v>1491</v>
      </c>
    </row>
    <row r="829" spans="2:65" s="1" customFormat="1" ht="24.2" customHeight="1">
      <c r="B829" s="127"/>
      <c r="C829" s="128" t="s">
        <v>1492</v>
      </c>
      <c r="D829" s="128" t="s">
        <v>147</v>
      </c>
      <c r="E829" s="129" t="s">
        <v>1493</v>
      </c>
      <c r="F829" s="130" t="s">
        <v>1494</v>
      </c>
      <c r="G829" s="131" t="s">
        <v>374</v>
      </c>
      <c r="H829" s="132">
        <v>108</v>
      </c>
      <c r="I829" s="133"/>
      <c r="J829" s="134">
        <f t="shared" si="70"/>
        <v>0</v>
      </c>
      <c r="K829" s="130" t="s">
        <v>395</v>
      </c>
      <c r="L829" s="31"/>
      <c r="M829" s="135" t="s">
        <v>1</v>
      </c>
      <c r="N829" s="136" t="s">
        <v>40</v>
      </c>
      <c r="P829" s="137">
        <f t="shared" si="71"/>
        <v>0</v>
      </c>
      <c r="Q829" s="137">
        <v>0</v>
      </c>
      <c r="R829" s="137">
        <f t="shared" si="72"/>
        <v>0</v>
      </c>
      <c r="S829" s="137">
        <v>0</v>
      </c>
      <c r="T829" s="138">
        <f t="shared" si="73"/>
        <v>0</v>
      </c>
      <c r="AR829" s="139" t="s">
        <v>255</v>
      </c>
      <c r="AT829" s="139" t="s">
        <v>147</v>
      </c>
      <c r="AU829" s="139" t="s">
        <v>85</v>
      </c>
      <c r="AY829" s="16" t="s">
        <v>144</v>
      </c>
      <c r="BE829" s="140">
        <f t="shared" si="74"/>
        <v>0</v>
      </c>
      <c r="BF829" s="140">
        <f t="shared" si="75"/>
        <v>0</v>
      </c>
      <c r="BG829" s="140">
        <f t="shared" si="76"/>
        <v>0</v>
      </c>
      <c r="BH829" s="140">
        <f t="shared" si="77"/>
        <v>0</v>
      </c>
      <c r="BI829" s="140">
        <f t="shared" si="78"/>
        <v>0</v>
      </c>
      <c r="BJ829" s="16" t="s">
        <v>83</v>
      </c>
      <c r="BK829" s="140">
        <f t="shared" si="79"/>
        <v>0</v>
      </c>
      <c r="BL829" s="16" t="s">
        <v>255</v>
      </c>
      <c r="BM829" s="139" t="s">
        <v>1495</v>
      </c>
    </row>
    <row r="830" spans="2:65" s="1" customFormat="1" ht="24.2" customHeight="1">
      <c r="B830" s="127"/>
      <c r="C830" s="128" t="s">
        <v>1496</v>
      </c>
      <c r="D830" s="128" t="s">
        <v>147</v>
      </c>
      <c r="E830" s="129" t="s">
        <v>1497</v>
      </c>
      <c r="F830" s="130" t="s">
        <v>1498</v>
      </c>
      <c r="G830" s="131" t="s">
        <v>374</v>
      </c>
      <c r="H830" s="132">
        <v>131</v>
      </c>
      <c r="I830" s="133"/>
      <c r="J830" s="134">
        <f t="shared" si="70"/>
        <v>0</v>
      </c>
      <c r="K830" s="130" t="s">
        <v>395</v>
      </c>
      <c r="L830" s="31"/>
      <c r="M830" s="135" t="s">
        <v>1</v>
      </c>
      <c r="N830" s="136" t="s">
        <v>40</v>
      </c>
      <c r="P830" s="137">
        <f t="shared" si="71"/>
        <v>0</v>
      </c>
      <c r="Q830" s="137">
        <v>0</v>
      </c>
      <c r="R830" s="137">
        <f t="shared" si="72"/>
        <v>0</v>
      </c>
      <c r="S830" s="137">
        <v>0</v>
      </c>
      <c r="T830" s="138">
        <f t="shared" si="73"/>
        <v>0</v>
      </c>
      <c r="AR830" s="139" t="s">
        <v>255</v>
      </c>
      <c r="AT830" s="139" t="s">
        <v>147</v>
      </c>
      <c r="AU830" s="139" t="s">
        <v>85</v>
      </c>
      <c r="AY830" s="16" t="s">
        <v>144</v>
      </c>
      <c r="BE830" s="140">
        <f t="shared" si="74"/>
        <v>0</v>
      </c>
      <c r="BF830" s="140">
        <f t="shared" si="75"/>
        <v>0</v>
      </c>
      <c r="BG830" s="140">
        <f t="shared" si="76"/>
        <v>0</v>
      </c>
      <c r="BH830" s="140">
        <f t="shared" si="77"/>
        <v>0</v>
      </c>
      <c r="BI830" s="140">
        <f t="shared" si="78"/>
        <v>0</v>
      </c>
      <c r="BJ830" s="16" t="s">
        <v>83</v>
      </c>
      <c r="BK830" s="140">
        <f t="shared" si="79"/>
        <v>0</v>
      </c>
      <c r="BL830" s="16" t="s">
        <v>255</v>
      </c>
      <c r="BM830" s="139" t="s">
        <v>1499</v>
      </c>
    </row>
    <row r="831" spans="2:65" s="1" customFormat="1" ht="24.2" customHeight="1">
      <c r="B831" s="127"/>
      <c r="C831" s="128" t="s">
        <v>1500</v>
      </c>
      <c r="D831" s="128" t="s">
        <v>147</v>
      </c>
      <c r="E831" s="129" t="s">
        <v>1501</v>
      </c>
      <c r="F831" s="130" t="s">
        <v>1502</v>
      </c>
      <c r="G831" s="131" t="s">
        <v>374</v>
      </c>
      <c r="H831" s="132">
        <v>21</v>
      </c>
      <c r="I831" s="133"/>
      <c r="J831" s="134">
        <f t="shared" si="70"/>
        <v>0</v>
      </c>
      <c r="K831" s="130" t="s">
        <v>395</v>
      </c>
      <c r="L831" s="31"/>
      <c r="M831" s="135" t="s">
        <v>1</v>
      </c>
      <c r="N831" s="136" t="s">
        <v>40</v>
      </c>
      <c r="P831" s="137">
        <f t="shared" si="71"/>
        <v>0</v>
      </c>
      <c r="Q831" s="137">
        <v>0</v>
      </c>
      <c r="R831" s="137">
        <f t="shared" si="72"/>
        <v>0</v>
      </c>
      <c r="S831" s="137">
        <v>0</v>
      </c>
      <c r="T831" s="138">
        <f t="shared" si="73"/>
        <v>0</v>
      </c>
      <c r="AR831" s="139" t="s">
        <v>255</v>
      </c>
      <c r="AT831" s="139" t="s">
        <v>147</v>
      </c>
      <c r="AU831" s="139" t="s">
        <v>85</v>
      </c>
      <c r="AY831" s="16" t="s">
        <v>144</v>
      </c>
      <c r="BE831" s="140">
        <f t="shared" si="74"/>
        <v>0</v>
      </c>
      <c r="BF831" s="140">
        <f t="shared" si="75"/>
        <v>0</v>
      </c>
      <c r="BG831" s="140">
        <f t="shared" si="76"/>
        <v>0</v>
      </c>
      <c r="BH831" s="140">
        <f t="shared" si="77"/>
        <v>0</v>
      </c>
      <c r="BI831" s="140">
        <f t="shared" si="78"/>
        <v>0</v>
      </c>
      <c r="BJ831" s="16" t="s">
        <v>83</v>
      </c>
      <c r="BK831" s="140">
        <f t="shared" si="79"/>
        <v>0</v>
      </c>
      <c r="BL831" s="16" t="s">
        <v>255</v>
      </c>
      <c r="BM831" s="139" t="s">
        <v>1503</v>
      </c>
    </row>
    <row r="832" spans="2:65" s="1" customFormat="1" ht="16.5" customHeight="1">
      <c r="B832" s="127"/>
      <c r="C832" s="128" t="s">
        <v>1504</v>
      </c>
      <c r="D832" s="128" t="s">
        <v>147</v>
      </c>
      <c r="E832" s="129" t="s">
        <v>1139</v>
      </c>
      <c r="F832" s="130" t="s">
        <v>1140</v>
      </c>
      <c r="G832" s="131" t="s">
        <v>181</v>
      </c>
      <c r="H832" s="132">
        <v>36</v>
      </c>
      <c r="I832" s="133"/>
      <c r="J832" s="134">
        <f t="shared" si="70"/>
        <v>0</v>
      </c>
      <c r="K832" s="130" t="s">
        <v>395</v>
      </c>
      <c r="L832" s="31"/>
      <c r="M832" s="135" t="s">
        <v>1</v>
      </c>
      <c r="N832" s="136" t="s">
        <v>40</v>
      </c>
      <c r="P832" s="137">
        <f t="shared" si="71"/>
        <v>0</v>
      </c>
      <c r="Q832" s="137">
        <v>0</v>
      </c>
      <c r="R832" s="137">
        <f t="shared" si="72"/>
        <v>0</v>
      </c>
      <c r="S832" s="137">
        <v>0</v>
      </c>
      <c r="T832" s="138">
        <f t="shared" si="73"/>
        <v>0</v>
      </c>
      <c r="AR832" s="139" t="s">
        <v>255</v>
      </c>
      <c r="AT832" s="139" t="s">
        <v>147</v>
      </c>
      <c r="AU832" s="139" t="s">
        <v>85</v>
      </c>
      <c r="AY832" s="16" t="s">
        <v>144</v>
      </c>
      <c r="BE832" s="140">
        <f t="shared" si="74"/>
        <v>0</v>
      </c>
      <c r="BF832" s="140">
        <f t="shared" si="75"/>
        <v>0</v>
      </c>
      <c r="BG832" s="140">
        <f t="shared" si="76"/>
        <v>0</v>
      </c>
      <c r="BH832" s="140">
        <f t="shared" si="77"/>
        <v>0</v>
      </c>
      <c r="BI832" s="140">
        <f t="shared" si="78"/>
        <v>0</v>
      </c>
      <c r="BJ832" s="16" t="s">
        <v>83</v>
      </c>
      <c r="BK832" s="140">
        <f t="shared" si="79"/>
        <v>0</v>
      </c>
      <c r="BL832" s="16" t="s">
        <v>255</v>
      </c>
      <c r="BM832" s="139" t="s">
        <v>1505</v>
      </c>
    </row>
    <row r="833" spans="2:65" s="1" customFormat="1" ht="16.5" customHeight="1">
      <c r="B833" s="127"/>
      <c r="C833" s="128" t="s">
        <v>1506</v>
      </c>
      <c r="D833" s="128" t="s">
        <v>147</v>
      </c>
      <c r="E833" s="129" t="s">
        <v>1143</v>
      </c>
      <c r="F833" s="130" t="s">
        <v>1144</v>
      </c>
      <c r="G833" s="131" t="s">
        <v>181</v>
      </c>
      <c r="H833" s="132">
        <v>38</v>
      </c>
      <c r="I833" s="133"/>
      <c r="J833" s="134">
        <f t="shared" si="70"/>
        <v>0</v>
      </c>
      <c r="K833" s="130" t="s">
        <v>395</v>
      </c>
      <c r="L833" s="31"/>
      <c r="M833" s="135" t="s">
        <v>1</v>
      </c>
      <c r="N833" s="136" t="s">
        <v>40</v>
      </c>
      <c r="P833" s="137">
        <f t="shared" si="71"/>
        <v>0</v>
      </c>
      <c r="Q833" s="137">
        <v>0</v>
      </c>
      <c r="R833" s="137">
        <f t="shared" si="72"/>
        <v>0</v>
      </c>
      <c r="S833" s="137">
        <v>0</v>
      </c>
      <c r="T833" s="138">
        <f t="shared" si="73"/>
        <v>0</v>
      </c>
      <c r="AR833" s="139" t="s">
        <v>255</v>
      </c>
      <c r="AT833" s="139" t="s">
        <v>147</v>
      </c>
      <c r="AU833" s="139" t="s">
        <v>85</v>
      </c>
      <c r="AY833" s="16" t="s">
        <v>144</v>
      </c>
      <c r="BE833" s="140">
        <f t="shared" si="74"/>
        <v>0</v>
      </c>
      <c r="BF833" s="140">
        <f t="shared" si="75"/>
        <v>0</v>
      </c>
      <c r="BG833" s="140">
        <f t="shared" si="76"/>
        <v>0</v>
      </c>
      <c r="BH833" s="140">
        <f t="shared" si="77"/>
        <v>0</v>
      </c>
      <c r="BI833" s="140">
        <f t="shared" si="78"/>
        <v>0</v>
      </c>
      <c r="BJ833" s="16" t="s">
        <v>83</v>
      </c>
      <c r="BK833" s="140">
        <f t="shared" si="79"/>
        <v>0</v>
      </c>
      <c r="BL833" s="16" t="s">
        <v>255</v>
      </c>
      <c r="BM833" s="139" t="s">
        <v>1507</v>
      </c>
    </row>
    <row r="834" spans="2:65" s="1" customFormat="1" ht="21.75" customHeight="1">
      <c r="B834" s="127"/>
      <c r="C834" s="128" t="s">
        <v>1508</v>
      </c>
      <c r="D834" s="128" t="s">
        <v>147</v>
      </c>
      <c r="E834" s="129" t="s">
        <v>1147</v>
      </c>
      <c r="F834" s="130" t="s">
        <v>1148</v>
      </c>
      <c r="G834" s="131" t="s">
        <v>181</v>
      </c>
      <c r="H834" s="132">
        <v>21</v>
      </c>
      <c r="I834" s="133"/>
      <c r="J834" s="134">
        <f t="shared" si="70"/>
        <v>0</v>
      </c>
      <c r="K834" s="130" t="s">
        <v>395</v>
      </c>
      <c r="L834" s="31"/>
      <c r="M834" s="135" t="s">
        <v>1</v>
      </c>
      <c r="N834" s="136" t="s">
        <v>40</v>
      </c>
      <c r="P834" s="137">
        <f t="shared" si="71"/>
        <v>0</v>
      </c>
      <c r="Q834" s="137">
        <v>0</v>
      </c>
      <c r="R834" s="137">
        <f t="shared" si="72"/>
        <v>0</v>
      </c>
      <c r="S834" s="137">
        <v>0</v>
      </c>
      <c r="T834" s="138">
        <f t="shared" si="73"/>
        <v>0</v>
      </c>
      <c r="AR834" s="139" t="s">
        <v>255</v>
      </c>
      <c r="AT834" s="139" t="s">
        <v>147</v>
      </c>
      <c r="AU834" s="139" t="s">
        <v>85</v>
      </c>
      <c r="AY834" s="16" t="s">
        <v>144</v>
      </c>
      <c r="BE834" s="140">
        <f t="shared" si="74"/>
        <v>0</v>
      </c>
      <c r="BF834" s="140">
        <f t="shared" si="75"/>
        <v>0</v>
      </c>
      <c r="BG834" s="140">
        <f t="shared" si="76"/>
        <v>0</v>
      </c>
      <c r="BH834" s="140">
        <f t="shared" si="77"/>
        <v>0</v>
      </c>
      <c r="BI834" s="140">
        <f t="shared" si="78"/>
        <v>0</v>
      </c>
      <c r="BJ834" s="16" t="s">
        <v>83</v>
      </c>
      <c r="BK834" s="140">
        <f t="shared" si="79"/>
        <v>0</v>
      </c>
      <c r="BL834" s="16" t="s">
        <v>255</v>
      </c>
      <c r="BM834" s="139" t="s">
        <v>1509</v>
      </c>
    </row>
    <row r="835" spans="2:65" s="1" customFormat="1" ht="33" customHeight="1">
      <c r="B835" s="127"/>
      <c r="C835" s="128" t="s">
        <v>1510</v>
      </c>
      <c r="D835" s="128" t="s">
        <v>147</v>
      </c>
      <c r="E835" s="129" t="s">
        <v>1163</v>
      </c>
      <c r="F835" s="130" t="s">
        <v>1164</v>
      </c>
      <c r="G835" s="131" t="s">
        <v>374</v>
      </c>
      <c r="H835" s="132">
        <v>44</v>
      </c>
      <c r="I835" s="133"/>
      <c r="J835" s="134">
        <f t="shared" si="70"/>
        <v>0</v>
      </c>
      <c r="K835" s="130" t="s">
        <v>395</v>
      </c>
      <c r="L835" s="31"/>
      <c r="M835" s="135" t="s">
        <v>1</v>
      </c>
      <c r="N835" s="136" t="s">
        <v>40</v>
      </c>
      <c r="P835" s="137">
        <f t="shared" si="71"/>
        <v>0</v>
      </c>
      <c r="Q835" s="137">
        <v>0</v>
      </c>
      <c r="R835" s="137">
        <f t="shared" si="72"/>
        <v>0</v>
      </c>
      <c r="S835" s="137">
        <v>0</v>
      </c>
      <c r="T835" s="138">
        <f t="shared" si="73"/>
        <v>0</v>
      </c>
      <c r="AR835" s="139" t="s">
        <v>255</v>
      </c>
      <c r="AT835" s="139" t="s">
        <v>147</v>
      </c>
      <c r="AU835" s="139" t="s">
        <v>85</v>
      </c>
      <c r="AY835" s="16" t="s">
        <v>144</v>
      </c>
      <c r="BE835" s="140">
        <f t="shared" si="74"/>
        <v>0</v>
      </c>
      <c r="BF835" s="140">
        <f t="shared" si="75"/>
        <v>0</v>
      </c>
      <c r="BG835" s="140">
        <f t="shared" si="76"/>
        <v>0</v>
      </c>
      <c r="BH835" s="140">
        <f t="shared" si="77"/>
        <v>0</v>
      </c>
      <c r="BI835" s="140">
        <f t="shared" si="78"/>
        <v>0</v>
      </c>
      <c r="BJ835" s="16" t="s">
        <v>83</v>
      </c>
      <c r="BK835" s="140">
        <f t="shared" si="79"/>
        <v>0</v>
      </c>
      <c r="BL835" s="16" t="s">
        <v>255</v>
      </c>
      <c r="BM835" s="139" t="s">
        <v>1511</v>
      </c>
    </row>
    <row r="836" spans="2:65" s="1" customFormat="1" ht="21.75" customHeight="1">
      <c r="B836" s="127"/>
      <c r="C836" s="128" t="s">
        <v>1512</v>
      </c>
      <c r="D836" s="128" t="s">
        <v>147</v>
      </c>
      <c r="E836" s="129" t="s">
        <v>1513</v>
      </c>
      <c r="F836" s="130" t="s">
        <v>1514</v>
      </c>
      <c r="G836" s="131" t="s">
        <v>374</v>
      </c>
      <c r="H836" s="132">
        <v>13</v>
      </c>
      <c r="I836" s="133"/>
      <c r="J836" s="134">
        <f t="shared" si="70"/>
        <v>0</v>
      </c>
      <c r="K836" s="130" t="s">
        <v>395</v>
      </c>
      <c r="L836" s="31"/>
      <c r="M836" s="135" t="s">
        <v>1</v>
      </c>
      <c r="N836" s="136" t="s">
        <v>40</v>
      </c>
      <c r="P836" s="137">
        <f t="shared" si="71"/>
        <v>0</v>
      </c>
      <c r="Q836" s="137">
        <v>0</v>
      </c>
      <c r="R836" s="137">
        <f t="shared" si="72"/>
        <v>0</v>
      </c>
      <c r="S836" s="137">
        <v>0</v>
      </c>
      <c r="T836" s="138">
        <f t="shared" si="73"/>
        <v>0</v>
      </c>
      <c r="AR836" s="139" t="s">
        <v>255</v>
      </c>
      <c r="AT836" s="139" t="s">
        <v>147</v>
      </c>
      <c r="AU836" s="139" t="s">
        <v>85</v>
      </c>
      <c r="AY836" s="16" t="s">
        <v>144</v>
      </c>
      <c r="BE836" s="140">
        <f t="shared" si="74"/>
        <v>0</v>
      </c>
      <c r="BF836" s="140">
        <f t="shared" si="75"/>
        <v>0</v>
      </c>
      <c r="BG836" s="140">
        <f t="shared" si="76"/>
        <v>0</v>
      </c>
      <c r="BH836" s="140">
        <f t="shared" si="77"/>
        <v>0</v>
      </c>
      <c r="BI836" s="140">
        <f t="shared" si="78"/>
        <v>0</v>
      </c>
      <c r="BJ836" s="16" t="s">
        <v>83</v>
      </c>
      <c r="BK836" s="140">
        <f t="shared" si="79"/>
        <v>0</v>
      </c>
      <c r="BL836" s="16" t="s">
        <v>255</v>
      </c>
      <c r="BM836" s="139" t="s">
        <v>1515</v>
      </c>
    </row>
    <row r="837" spans="2:65" s="1" customFormat="1" ht="24.2" customHeight="1">
      <c r="B837" s="127"/>
      <c r="C837" s="128" t="s">
        <v>1516</v>
      </c>
      <c r="D837" s="128" t="s">
        <v>147</v>
      </c>
      <c r="E837" s="129" t="s">
        <v>1517</v>
      </c>
      <c r="F837" s="130" t="s">
        <v>1518</v>
      </c>
      <c r="G837" s="131" t="s">
        <v>374</v>
      </c>
      <c r="H837" s="132">
        <v>1764</v>
      </c>
      <c r="I837" s="133"/>
      <c r="J837" s="134">
        <f t="shared" si="70"/>
        <v>0</v>
      </c>
      <c r="K837" s="130" t="s">
        <v>395</v>
      </c>
      <c r="L837" s="31"/>
      <c r="M837" s="135" t="s">
        <v>1</v>
      </c>
      <c r="N837" s="136" t="s">
        <v>40</v>
      </c>
      <c r="P837" s="137">
        <f t="shared" si="71"/>
        <v>0</v>
      </c>
      <c r="Q837" s="137">
        <v>0</v>
      </c>
      <c r="R837" s="137">
        <f t="shared" si="72"/>
        <v>0</v>
      </c>
      <c r="S837" s="137">
        <v>0</v>
      </c>
      <c r="T837" s="138">
        <f t="shared" si="73"/>
        <v>0</v>
      </c>
      <c r="AR837" s="139" t="s">
        <v>255</v>
      </c>
      <c r="AT837" s="139" t="s">
        <v>147</v>
      </c>
      <c r="AU837" s="139" t="s">
        <v>85</v>
      </c>
      <c r="AY837" s="16" t="s">
        <v>144</v>
      </c>
      <c r="BE837" s="140">
        <f t="shared" si="74"/>
        <v>0</v>
      </c>
      <c r="BF837" s="140">
        <f t="shared" si="75"/>
        <v>0</v>
      </c>
      <c r="BG837" s="140">
        <f t="shared" si="76"/>
        <v>0</v>
      </c>
      <c r="BH837" s="140">
        <f t="shared" si="77"/>
        <v>0</v>
      </c>
      <c r="BI837" s="140">
        <f t="shared" si="78"/>
        <v>0</v>
      </c>
      <c r="BJ837" s="16" t="s">
        <v>83</v>
      </c>
      <c r="BK837" s="140">
        <f t="shared" si="79"/>
        <v>0</v>
      </c>
      <c r="BL837" s="16" t="s">
        <v>255</v>
      </c>
      <c r="BM837" s="139" t="s">
        <v>1519</v>
      </c>
    </row>
    <row r="838" spans="2:65" s="1" customFormat="1" ht="16.5" customHeight="1">
      <c r="B838" s="127"/>
      <c r="C838" s="128" t="s">
        <v>1520</v>
      </c>
      <c r="D838" s="128" t="s">
        <v>147</v>
      </c>
      <c r="E838" s="129" t="s">
        <v>1521</v>
      </c>
      <c r="F838" s="130" t="s">
        <v>1522</v>
      </c>
      <c r="G838" s="131" t="s">
        <v>181</v>
      </c>
      <c r="H838" s="132">
        <v>4</v>
      </c>
      <c r="I838" s="133"/>
      <c r="J838" s="134">
        <f t="shared" si="70"/>
        <v>0</v>
      </c>
      <c r="K838" s="130" t="s">
        <v>395</v>
      </c>
      <c r="L838" s="31"/>
      <c r="M838" s="135" t="s">
        <v>1</v>
      </c>
      <c r="N838" s="136" t="s">
        <v>40</v>
      </c>
      <c r="P838" s="137">
        <f t="shared" si="71"/>
        <v>0</v>
      </c>
      <c r="Q838" s="137">
        <v>0</v>
      </c>
      <c r="R838" s="137">
        <f t="shared" si="72"/>
        <v>0</v>
      </c>
      <c r="S838" s="137">
        <v>0</v>
      </c>
      <c r="T838" s="138">
        <f t="shared" si="73"/>
        <v>0</v>
      </c>
      <c r="AR838" s="139" t="s">
        <v>255</v>
      </c>
      <c r="AT838" s="139" t="s">
        <v>147</v>
      </c>
      <c r="AU838" s="139" t="s">
        <v>85</v>
      </c>
      <c r="AY838" s="16" t="s">
        <v>144</v>
      </c>
      <c r="BE838" s="140">
        <f t="shared" si="74"/>
        <v>0</v>
      </c>
      <c r="BF838" s="140">
        <f t="shared" si="75"/>
        <v>0</v>
      </c>
      <c r="BG838" s="140">
        <f t="shared" si="76"/>
        <v>0</v>
      </c>
      <c r="BH838" s="140">
        <f t="shared" si="77"/>
        <v>0</v>
      </c>
      <c r="BI838" s="140">
        <f t="shared" si="78"/>
        <v>0</v>
      </c>
      <c r="BJ838" s="16" t="s">
        <v>83</v>
      </c>
      <c r="BK838" s="140">
        <f t="shared" si="79"/>
        <v>0</v>
      </c>
      <c r="BL838" s="16" t="s">
        <v>255</v>
      </c>
      <c r="BM838" s="139" t="s">
        <v>1523</v>
      </c>
    </row>
    <row r="839" spans="2:65" s="1" customFormat="1" ht="24.2" customHeight="1">
      <c r="B839" s="127"/>
      <c r="C839" s="128" t="s">
        <v>1524</v>
      </c>
      <c r="D839" s="128" t="s">
        <v>147</v>
      </c>
      <c r="E839" s="129" t="s">
        <v>1525</v>
      </c>
      <c r="F839" s="130" t="s">
        <v>1526</v>
      </c>
      <c r="G839" s="131" t="s">
        <v>181</v>
      </c>
      <c r="H839" s="132">
        <v>20</v>
      </c>
      <c r="I839" s="133"/>
      <c r="J839" s="134">
        <f t="shared" si="70"/>
        <v>0</v>
      </c>
      <c r="K839" s="130" t="s">
        <v>395</v>
      </c>
      <c r="L839" s="31"/>
      <c r="M839" s="135" t="s">
        <v>1</v>
      </c>
      <c r="N839" s="136" t="s">
        <v>40</v>
      </c>
      <c r="P839" s="137">
        <f t="shared" si="71"/>
        <v>0</v>
      </c>
      <c r="Q839" s="137">
        <v>0</v>
      </c>
      <c r="R839" s="137">
        <f t="shared" si="72"/>
        <v>0</v>
      </c>
      <c r="S839" s="137">
        <v>0</v>
      </c>
      <c r="T839" s="138">
        <f t="shared" si="73"/>
        <v>0</v>
      </c>
      <c r="AR839" s="139" t="s">
        <v>255</v>
      </c>
      <c r="AT839" s="139" t="s">
        <v>147</v>
      </c>
      <c r="AU839" s="139" t="s">
        <v>85</v>
      </c>
      <c r="AY839" s="16" t="s">
        <v>144</v>
      </c>
      <c r="BE839" s="140">
        <f t="shared" si="74"/>
        <v>0</v>
      </c>
      <c r="BF839" s="140">
        <f t="shared" si="75"/>
        <v>0</v>
      </c>
      <c r="BG839" s="140">
        <f t="shared" si="76"/>
        <v>0</v>
      </c>
      <c r="BH839" s="140">
        <f t="shared" si="77"/>
        <v>0</v>
      </c>
      <c r="BI839" s="140">
        <f t="shared" si="78"/>
        <v>0</v>
      </c>
      <c r="BJ839" s="16" t="s">
        <v>83</v>
      </c>
      <c r="BK839" s="140">
        <f t="shared" si="79"/>
        <v>0</v>
      </c>
      <c r="BL839" s="16" t="s">
        <v>255</v>
      </c>
      <c r="BM839" s="139" t="s">
        <v>1527</v>
      </c>
    </row>
    <row r="840" spans="2:65" s="1" customFormat="1" ht="21.75" customHeight="1">
      <c r="B840" s="127"/>
      <c r="C840" s="128" t="s">
        <v>1528</v>
      </c>
      <c r="D840" s="128" t="s">
        <v>147</v>
      </c>
      <c r="E840" s="129" t="s">
        <v>1529</v>
      </c>
      <c r="F840" s="130" t="s">
        <v>1530</v>
      </c>
      <c r="G840" s="131" t="s">
        <v>181</v>
      </c>
      <c r="H840" s="132">
        <v>10</v>
      </c>
      <c r="I840" s="133"/>
      <c r="J840" s="134">
        <f t="shared" si="70"/>
        <v>0</v>
      </c>
      <c r="K840" s="130" t="s">
        <v>395</v>
      </c>
      <c r="L840" s="31"/>
      <c r="M840" s="135" t="s">
        <v>1</v>
      </c>
      <c r="N840" s="136" t="s">
        <v>40</v>
      </c>
      <c r="P840" s="137">
        <f t="shared" si="71"/>
        <v>0</v>
      </c>
      <c r="Q840" s="137">
        <v>0</v>
      </c>
      <c r="R840" s="137">
        <f t="shared" si="72"/>
        <v>0</v>
      </c>
      <c r="S840" s="137">
        <v>0</v>
      </c>
      <c r="T840" s="138">
        <f t="shared" si="73"/>
        <v>0</v>
      </c>
      <c r="AR840" s="139" t="s">
        <v>255</v>
      </c>
      <c r="AT840" s="139" t="s">
        <v>147</v>
      </c>
      <c r="AU840" s="139" t="s">
        <v>85</v>
      </c>
      <c r="AY840" s="16" t="s">
        <v>144</v>
      </c>
      <c r="BE840" s="140">
        <f t="shared" si="74"/>
        <v>0</v>
      </c>
      <c r="BF840" s="140">
        <f t="shared" si="75"/>
        <v>0</v>
      </c>
      <c r="BG840" s="140">
        <f t="shared" si="76"/>
        <v>0</v>
      </c>
      <c r="BH840" s="140">
        <f t="shared" si="77"/>
        <v>0</v>
      </c>
      <c r="BI840" s="140">
        <f t="shared" si="78"/>
        <v>0</v>
      </c>
      <c r="BJ840" s="16" t="s">
        <v>83</v>
      </c>
      <c r="BK840" s="140">
        <f t="shared" si="79"/>
        <v>0</v>
      </c>
      <c r="BL840" s="16" t="s">
        <v>255</v>
      </c>
      <c r="BM840" s="139" t="s">
        <v>1531</v>
      </c>
    </row>
    <row r="841" spans="2:65" s="1" customFormat="1" ht="16.5" customHeight="1">
      <c r="B841" s="127"/>
      <c r="C841" s="128" t="s">
        <v>1532</v>
      </c>
      <c r="D841" s="128" t="s">
        <v>147</v>
      </c>
      <c r="E841" s="129" t="s">
        <v>1533</v>
      </c>
      <c r="F841" s="130" t="s">
        <v>1534</v>
      </c>
      <c r="G841" s="131" t="s">
        <v>181</v>
      </c>
      <c r="H841" s="132">
        <v>1</v>
      </c>
      <c r="I841" s="133"/>
      <c r="J841" s="134">
        <f t="shared" si="70"/>
        <v>0</v>
      </c>
      <c r="K841" s="130" t="s">
        <v>395</v>
      </c>
      <c r="L841" s="31"/>
      <c r="M841" s="135" t="s">
        <v>1</v>
      </c>
      <c r="N841" s="136" t="s">
        <v>40</v>
      </c>
      <c r="P841" s="137">
        <f t="shared" si="71"/>
        <v>0</v>
      </c>
      <c r="Q841" s="137">
        <v>0</v>
      </c>
      <c r="R841" s="137">
        <f t="shared" si="72"/>
        <v>0</v>
      </c>
      <c r="S841" s="137">
        <v>0</v>
      </c>
      <c r="T841" s="138">
        <f t="shared" si="73"/>
        <v>0</v>
      </c>
      <c r="AR841" s="139" t="s">
        <v>255</v>
      </c>
      <c r="AT841" s="139" t="s">
        <v>147</v>
      </c>
      <c r="AU841" s="139" t="s">
        <v>85</v>
      </c>
      <c r="AY841" s="16" t="s">
        <v>144</v>
      </c>
      <c r="BE841" s="140">
        <f t="shared" si="74"/>
        <v>0</v>
      </c>
      <c r="BF841" s="140">
        <f t="shared" si="75"/>
        <v>0</v>
      </c>
      <c r="BG841" s="140">
        <f t="shared" si="76"/>
        <v>0</v>
      </c>
      <c r="BH841" s="140">
        <f t="shared" si="77"/>
        <v>0</v>
      </c>
      <c r="BI841" s="140">
        <f t="shared" si="78"/>
        <v>0</v>
      </c>
      <c r="BJ841" s="16" t="s">
        <v>83</v>
      </c>
      <c r="BK841" s="140">
        <f t="shared" si="79"/>
        <v>0</v>
      </c>
      <c r="BL841" s="16" t="s">
        <v>255</v>
      </c>
      <c r="BM841" s="139" t="s">
        <v>1535</v>
      </c>
    </row>
    <row r="842" spans="2:65" s="1" customFormat="1" ht="16.5" customHeight="1">
      <c r="B842" s="127"/>
      <c r="C842" s="128" t="s">
        <v>1536</v>
      </c>
      <c r="D842" s="128" t="s">
        <v>147</v>
      </c>
      <c r="E842" s="129" t="s">
        <v>1537</v>
      </c>
      <c r="F842" s="130" t="s">
        <v>1538</v>
      </c>
      <c r="G842" s="131" t="s">
        <v>181</v>
      </c>
      <c r="H842" s="132">
        <v>10</v>
      </c>
      <c r="I842" s="133"/>
      <c r="J842" s="134">
        <f t="shared" si="70"/>
        <v>0</v>
      </c>
      <c r="K842" s="130" t="s">
        <v>395</v>
      </c>
      <c r="L842" s="31"/>
      <c r="M842" s="135" t="s">
        <v>1</v>
      </c>
      <c r="N842" s="136" t="s">
        <v>40</v>
      </c>
      <c r="P842" s="137">
        <f t="shared" si="71"/>
        <v>0</v>
      </c>
      <c r="Q842" s="137">
        <v>0</v>
      </c>
      <c r="R842" s="137">
        <f t="shared" si="72"/>
        <v>0</v>
      </c>
      <c r="S842" s="137">
        <v>0</v>
      </c>
      <c r="T842" s="138">
        <f t="shared" si="73"/>
        <v>0</v>
      </c>
      <c r="AR842" s="139" t="s">
        <v>255</v>
      </c>
      <c r="AT842" s="139" t="s">
        <v>147</v>
      </c>
      <c r="AU842" s="139" t="s">
        <v>85</v>
      </c>
      <c r="AY842" s="16" t="s">
        <v>144</v>
      </c>
      <c r="BE842" s="140">
        <f t="shared" si="74"/>
        <v>0</v>
      </c>
      <c r="BF842" s="140">
        <f t="shared" si="75"/>
        <v>0</v>
      </c>
      <c r="BG842" s="140">
        <f t="shared" si="76"/>
        <v>0</v>
      </c>
      <c r="BH842" s="140">
        <f t="shared" si="77"/>
        <v>0</v>
      </c>
      <c r="BI842" s="140">
        <f t="shared" si="78"/>
        <v>0</v>
      </c>
      <c r="BJ842" s="16" t="s">
        <v>83</v>
      </c>
      <c r="BK842" s="140">
        <f t="shared" si="79"/>
        <v>0</v>
      </c>
      <c r="BL842" s="16" t="s">
        <v>255</v>
      </c>
      <c r="BM842" s="139" t="s">
        <v>1539</v>
      </c>
    </row>
    <row r="843" spans="2:65" s="1" customFormat="1" ht="24.2" customHeight="1">
      <c r="B843" s="127"/>
      <c r="C843" s="128" t="s">
        <v>1540</v>
      </c>
      <c r="D843" s="128" t="s">
        <v>147</v>
      </c>
      <c r="E843" s="129" t="s">
        <v>1251</v>
      </c>
      <c r="F843" s="130" t="s">
        <v>1252</v>
      </c>
      <c r="G843" s="131" t="s">
        <v>181</v>
      </c>
      <c r="H843" s="132">
        <v>57</v>
      </c>
      <c r="I843" s="133"/>
      <c r="J843" s="134">
        <f t="shared" si="70"/>
        <v>0</v>
      </c>
      <c r="K843" s="130" t="s">
        <v>395</v>
      </c>
      <c r="L843" s="31"/>
      <c r="M843" s="135" t="s">
        <v>1</v>
      </c>
      <c r="N843" s="136" t="s">
        <v>40</v>
      </c>
      <c r="P843" s="137">
        <f t="shared" si="71"/>
        <v>0</v>
      </c>
      <c r="Q843" s="137">
        <v>0</v>
      </c>
      <c r="R843" s="137">
        <f t="shared" si="72"/>
        <v>0</v>
      </c>
      <c r="S843" s="137">
        <v>1E-3</v>
      </c>
      <c r="T843" s="138">
        <f t="shared" si="73"/>
        <v>5.7000000000000002E-2</v>
      </c>
      <c r="AR843" s="139" t="s">
        <v>151</v>
      </c>
      <c r="AT843" s="139" t="s">
        <v>147</v>
      </c>
      <c r="AU843" s="139" t="s">
        <v>85</v>
      </c>
      <c r="AY843" s="16" t="s">
        <v>144</v>
      </c>
      <c r="BE843" s="140">
        <f t="shared" si="74"/>
        <v>0</v>
      </c>
      <c r="BF843" s="140">
        <f t="shared" si="75"/>
        <v>0</v>
      </c>
      <c r="BG843" s="140">
        <f t="shared" si="76"/>
        <v>0</v>
      </c>
      <c r="BH843" s="140">
        <f t="shared" si="77"/>
        <v>0</v>
      </c>
      <c r="BI843" s="140">
        <f t="shared" si="78"/>
        <v>0</v>
      </c>
      <c r="BJ843" s="16" t="s">
        <v>83</v>
      </c>
      <c r="BK843" s="140">
        <f t="shared" si="79"/>
        <v>0</v>
      </c>
      <c r="BL843" s="16" t="s">
        <v>151</v>
      </c>
      <c r="BM843" s="139" t="s">
        <v>1541</v>
      </c>
    </row>
    <row r="844" spans="2:65" s="1" customFormat="1" ht="33" customHeight="1">
      <c r="B844" s="127"/>
      <c r="C844" s="128" t="s">
        <v>1542</v>
      </c>
      <c r="D844" s="128" t="s">
        <v>147</v>
      </c>
      <c r="E844" s="129" t="s">
        <v>1255</v>
      </c>
      <c r="F844" s="130" t="s">
        <v>1256</v>
      </c>
      <c r="G844" s="131" t="s">
        <v>181</v>
      </c>
      <c r="H844" s="132">
        <v>38</v>
      </c>
      <c r="I844" s="133"/>
      <c r="J844" s="134">
        <f t="shared" si="70"/>
        <v>0</v>
      </c>
      <c r="K844" s="130" t="s">
        <v>395</v>
      </c>
      <c r="L844" s="31"/>
      <c r="M844" s="135" t="s">
        <v>1</v>
      </c>
      <c r="N844" s="136" t="s">
        <v>40</v>
      </c>
      <c r="P844" s="137">
        <f t="shared" si="71"/>
        <v>0</v>
      </c>
      <c r="Q844" s="137">
        <v>0</v>
      </c>
      <c r="R844" s="137">
        <f t="shared" si="72"/>
        <v>0</v>
      </c>
      <c r="S844" s="137">
        <v>3.0000000000000001E-3</v>
      </c>
      <c r="T844" s="138">
        <f t="shared" si="73"/>
        <v>0.114</v>
      </c>
      <c r="AR844" s="139" t="s">
        <v>151</v>
      </c>
      <c r="AT844" s="139" t="s">
        <v>147</v>
      </c>
      <c r="AU844" s="139" t="s">
        <v>85</v>
      </c>
      <c r="AY844" s="16" t="s">
        <v>144</v>
      </c>
      <c r="BE844" s="140">
        <f t="shared" si="74"/>
        <v>0</v>
      </c>
      <c r="BF844" s="140">
        <f t="shared" si="75"/>
        <v>0</v>
      </c>
      <c r="BG844" s="140">
        <f t="shared" si="76"/>
        <v>0</v>
      </c>
      <c r="BH844" s="140">
        <f t="shared" si="77"/>
        <v>0</v>
      </c>
      <c r="BI844" s="140">
        <f t="shared" si="78"/>
        <v>0</v>
      </c>
      <c r="BJ844" s="16" t="s">
        <v>83</v>
      </c>
      <c r="BK844" s="140">
        <f t="shared" si="79"/>
        <v>0</v>
      </c>
      <c r="BL844" s="16" t="s">
        <v>151</v>
      </c>
      <c r="BM844" s="139" t="s">
        <v>1543</v>
      </c>
    </row>
    <row r="845" spans="2:65" s="1" customFormat="1" ht="24.2" customHeight="1">
      <c r="B845" s="127"/>
      <c r="C845" s="128" t="s">
        <v>1544</v>
      </c>
      <c r="D845" s="128" t="s">
        <v>147</v>
      </c>
      <c r="E845" s="129" t="s">
        <v>1259</v>
      </c>
      <c r="F845" s="130" t="s">
        <v>1260</v>
      </c>
      <c r="G845" s="131" t="s">
        <v>374</v>
      </c>
      <c r="H845" s="132">
        <v>108</v>
      </c>
      <c r="I845" s="133"/>
      <c r="J845" s="134">
        <f t="shared" si="70"/>
        <v>0</v>
      </c>
      <c r="K845" s="130" t="s">
        <v>395</v>
      </c>
      <c r="L845" s="31"/>
      <c r="M845" s="135" t="s">
        <v>1</v>
      </c>
      <c r="N845" s="136" t="s">
        <v>40</v>
      </c>
      <c r="P845" s="137">
        <f t="shared" si="71"/>
        <v>0</v>
      </c>
      <c r="Q845" s="137">
        <v>0</v>
      </c>
      <c r="R845" s="137">
        <f t="shared" si="72"/>
        <v>0</v>
      </c>
      <c r="S845" s="137">
        <v>2E-3</v>
      </c>
      <c r="T845" s="138">
        <f t="shared" si="73"/>
        <v>0.216</v>
      </c>
      <c r="AR845" s="139" t="s">
        <v>151</v>
      </c>
      <c r="AT845" s="139" t="s">
        <v>147</v>
      </c>
      <c r="AU845" s="139" t="s">
        <v>85</v>
      </c>
      <c r="AY845" s="16" t="s">
        <v>144</v>
      </c>
      <c r="BE845" s="140">
        <f t="shared" si="74"/>
        <v>0</v>
      </c>
      <c r="BF845" s="140">
        <f t="shared" si="75"/>
        <v>0</v>
      </c>
      <c r="BG845" s="140">
        <f t="shared" si="76"/>
        <v>0</v>
      </c>
      <c r="BH845" s="140">
        <f t="shared" si="77"/>
        <v>0</v>
      </c>
      <c r="BI845" s="140">
        <f t="shared" si="78"/>
        <v>0</v>
      </c>
      <c r="BJ845" s="16" t="s">
        <v>83</v>
      </c>
      <c r="BK845" s="140">
        <f t="shared" si="79"/>
        <v>0</v>
      </c>
      <c r="BL845" s="16" t="s">
        <v>151</v>
      </c>
      <c r="BM845" s="139" t="s">
        <v>1545</v>
      </c>
    </row>
    <row r="846" spans="2:65" s="1" customFormat="1" ht="24.2" customHeight="1">
      <c r="B846" s="127"/>
      <c r="C846" s="128" t="s">
        <v>1546</v>
      </c>
      <c r="D846" s="128" t="s">
        <v>147</v>
      </c>
      <c r="E846" s="129" t="s">
        <v>1547</v>
      </c>
      <c r="F846" s="130" t="s">
        <v>1548</v>
      </c>
      <c r="G846" s="131" t="s">
        <v>374</v>
      </c>
      <c r="H846" s="132">
        <v>131</v>
      </c>
      <c r="I846" s="133"/>
      <c r="J846" s="134">
        <f t="shared" si="70"/>
        <v>0</v>
      </c>
      <c r="K846" s="130" t="s">
        <v>395</v>
      </c>
      <c r="L846" s="31"/>
      <c r="M846" s="135" t="s">
        <v>1</v>
      </c>
      <c r="N846" s="136" t="s">
        <v>40</v>
      </c>
      <c r="P846" s="137">
        <f t="shared" si="71"/>
        <v>0</v>
      </c>
      <c r="Q846" s="137">
        <v>0</v>
      </c>
      <c r="R846" s="137">
        <f t="shared" si="72"/>
        <v>0</v>
      </c>
      <c r="S846" s="137">
        <v>4.0000000000000001E-3</v>
      </c>
      <c r="T846" s="138">
        <f t="shared" si="73"/>
        <v>0.52400000000000002</v>
      </c>
      <c r="AR846" s="139" t="s">
        <v>151</v>
      </c>
      <c r="AT846" s="139" t="s">
        <v>147</v>
      </c>
      <c r="AU846" s="139" t="s">
        <v>85</v>
      </c>
      <c r="AY846" s="16" t="s">
        <v>144</v>
      </c>
      <c r="BE846" s="140">
        <f t="shared" si="74"/>
        <v>0</v>
      </c>
      <c r="BF846" s="140">
        <f t="shared" si="75"/>
        <v>0</v>
      </c>
      <c r="BG846" s="140">
        <f t="shared" si="76"/>
        <v>0</v>
      </c>
      <c r="BH846" s="140">
        <f t="shared" si="77"/>
        <v>0</v>
      </c>
      <c r="BI846" s="140">
        <f t="shared" si="78"/>
        <v>0</v>
      </c>
      <c r="BJ846" s="16" t="s">
        <v>83</v>
      </c>
      <c r="BK846" s="140">
        <f t="shared" si="79"/>
        <v>0</v>
      </c>
      <c r="BL846" s="16" t="s">
        <v>151</v>
      </c>
      <c r="BM846" s="139" t="s">
        <v>1549</v>
      </c>
    </row>
    <row r="847" spans="2:65" s="1" customFormat="1" ht="24.2" customHeight="1">
      <c r="B847" s="127"/>
      <c r="C847" s="128" t="s">
        <v>1550</v>
      </c>
      <c r="D847" s="128" t="s">
        <v>147</v>
      </c>
      <c r="E847" s="129" t="s">
        <v>1551</v>
      </c>
      <c r="F847" s="130" t="s">
        <v>1552</v>
      </c>
      <c r="G847" s="131" t="s">
        <v>744</v>
      </c>
      <c r="H847" s="172"/>
      <c r="I847" s="133"/>
      <c r="J847" s="134">
        <f t="shared" si="70"/>
        <v>0</v>
      </c>
      <c r="K847" s="130" t="s">
        <v>395</v>
      </c>
      <c r="L847" s="31"/>
      <c r="M847" s="135" t="s">
        <v>1</v>
      </c>
      <c r="N847" s="136" t="s">
        <v>40</v>
      </c>
      <c r="P847" s="137">
        <f t="shared" si="71"/>
        <v>0</v>
      </c>
      <c r="Q847" s="137">
        <v>0</v>
      </c>
      <c r="R847" s="137">
        <f t="shared" si="72"/>
        <v>0</v>
      </c>
      <c r="S847" s="137">
        <v>0</v>
      </c>
      <c r="T847" s="138">
        <f t="shared" si="73"/>
        <v>0</v>
      </c>
      <c r="AR847" s="139" t="s">
        <v>255</v>
      </c>
      <c r="AT847" s="139" t="s">
        <v>147</v>
      </c>
      <c r="AU847" s="139" t="s">
        <v>85</v>
      </c>
      <c r="AY847" s="16" t="s">
        <v>144</v>
      </c>
      <c r="BE847" s="140">
        <f t="shared" si="74"/>
        <v>0</v>
      </c>
      <c r="BF847" s="140">
        <f t="shared" si="75"/>
        <v>0</v>
      </c>
      <c r="BG847" s="140">
        <f t="shared" si="76"/>
        <v>0</v>
      </c>
      <c r="BH847" s="140">
        <f t="shared" si="77"/>
        <v>0</v>
      </c>
      <c r="BI847" s="140">
        <f t="shared" si="78"/>
        <v>0</v>
      </c>
      <c r="BJ847" s="16" t="s">
        <v>83</v>
      </c>
      <c r="BK847" s="140">
        <f t="shared" si="79"/>
        <v>0</v>
      </c>
      <c r="BL847" s="16" t="s">
        <v>255</v>
      </c>
      <c r="BM847" s="139" t="s">
        <v>1553</v>
      </c>
    </row>
    <row r="848" spans="2:65" s="11" customFormat="1" ht="22.9" customHeight="1">
      <c r="B848" s="115"/>
      <c r="D848" s="116" t="s">
        <v>74</v>
      </c>
      <c r="E848" s="125" t="s">
        <v>1554</v>
      </c>
      <c r="F848" s="125" t="s">
        <v>1555</v>
      </c>
      <c r="I848" s="118"/>
      <c r="J848" s="126">
        <f>BK848</f>
        <v>0</v>
      </c>
      <c r="L848" s="115"/>
      <c r="M848" s="120"/>
      <c r="P848" s="121">
        <f>SUM(P849:P890)</f>
        <v>0</v>
      </c>
      <c r="R848" s="121">
        <f>SUM(R849:R890)</f>
        <v>0</v>
      </c>
      <c r="T848" s="122">
        <f>SUM(T849:T890)</f>
        <v>0</v>
      </c>
      <c r="AR848" s="116" t="s">
        <v>85</v>
      </c>
      <c r="AT848" s="123" t="s">
        <v>74</v>
      </c>
      <c r="AU848" s="123" t="s">
        <v>83</v>
      </c>
      <c r="AY848" s="116" t="s">
        <v>144</v>
      </c>
      <c r="BK848" s="124">
        <f>SUM(BK849:BK890)</f>
        <v>0</v>
      </c>
    </row>
    <row r="849" spans="2:65" s="1" customFormat="1" ht="24.2" customHeight="1">
      <c r="B849" s="127"/>
      <c r="C849" s="128" t="s">
        <v>1556</v>
      </c>
      <c r="D849" s="128" t="s">
        <v>147</v>
      </c>
      <c r="E849" s="129" t="s">
        <v>1557</v>
      </c>
      <c r="F849" s="130" t="s">
        <v>1558</v>
      </c>
      <c r="G849" s="131" t="s">
        <v>150</v>
      </c>
      <c r="H849" s="132">
        <v>28.8</v>
      </c>
      <c r="I849" s="133"/>
      <c r="J849" s="134">
        <f>ROUND(I849*H849,2)</f>
        <v>0</v>
      </c>
      <c r="K849" s="130" t="s">
        <v>1</v>
      </c>
      <c r="L849" s="31"/>
      <c r="M849" s="135" t="s">
        <v>1</v>
      </c>
      <c r="N849" s="136" t="s">
        <v>40</v>
      </c>
      <c r="P849" s="137">
        <f>O849*H849</f>
        <v>0</v>
      </c>
      <c r="Q849" s="137">
        <v>0</v>
      </c>
      <c r="R849" s="137">
        <f>Q849*H849</f>
        <v>0</v>
      </c>
      <c r="S849" s="137">
        <v>0</v>
      </c>
      <c r="T849" s="138">
        <f>S849*H849</f>
        <v>0</v>
      </c>
      <c r="AR849" s="139" t="s">
        <v>255</v>
      </c>
      <c r="AT849" s="139" t="s">
        <v>147</v>
      </c>
      <c r="AU849" s="139" t="s">
        <v>85</v>
      </c>
      <c r="AY849" s="16" t="s">
        <v>144</v>
      </c>
      <c r="BE849" s="140">
        <f>IF(N849="základní",J849,0)</f>
        <v>0</v>
      </c>
      <c r="BF849" s="140">
        <f>IF(N849="snížená",J849,0)</f>
        <v>0</v>
      </c>
      <c r="BG849" s="140">
        <f>IF(N849="zákl. přenesená",J849,0)</f>
        <v>0</v>
      </c>
      <c r="BH849" s="140">
        <f>IF(N849="sníž. přenesená",J849,0)</f>
        <v>0</v>
      </c>
      <c r="BI849" s="140">
        <f>IF(N849="nulová",J849,0)</f>
        <v>0</v>
      </c>
      <c r="BJ849" s="16" t="s">
        <v>83</v>
      </c>
      <c r="BK849" s="140">
        <f>ROUND(I849*H849,2)</f>
        <v>0</v>
      </c>
      <c r="BL849" s="16" t="s">
        <v>255</v>
      </c>
      <c r="BM849" s="139" t="s">
        <v>1559</v>
      </c>
    </row>
    <row r="850" spans="2:65" s="14" customFormat="1" ht="22.5">
      <c r="B850" s="156"/>
      <c r="D850" s="142" t="s">
        <v>153</v>
      </c>
      <c r="E850" s="157" t="s">
        <v>1</v>
      </c>
      <c r="F850" s="158" t="s">
        <v>1560</v>
      </c>
      <c r="H850" s="157" t="s">
        <v>1</v>
      </c>
      <c r="I850" s="159"/>
      <c r="L850" s="156"/>
      <c r="M850" s="160"/>
      <c r="T850" s="161"/>
      <c r="AT850" s="157" t="s">
        <v>153</v>
      </c>
      <c r="AU850" s="157" t="s">
        <v>85</v>
      </c>
      <c r="AV850" s="14" t="s">
        <v>83</v>
      </c>
      <c r="AW850" s="14" t="s">
        <v>32</v>
      </c>
      <c r="AX850" s="14" t="s">
        <v>75</v>
      </c>
      <c r="AY850" s="157" t="s">
        <v>144</v>
      </c>
    </row>
    <row r="851" spans="2:65" s="12" customFormat="1">
      <c r="B851" s="141"/>
      <c r="D851" s="142" t="s">
        <v>153</v>
      </c>
      <c r="E851" s="143" t="s">
        <v>1</v>
      </c>
      <c r="F851" s="144" t="s">
        <v>1561</v>
      </c>
      <c r="H851" s="145">
        <v>28.8</v>
      </c>
      <c r="I851" s="146"/>
      <c r="L851" s="141"/>
      <c r="M851" s="147"/>
      <c r="T851" s="148"/>
      <c r="AT851" s="143" t="s">
        <v>153</v>
      </c>
      <c r="AU851" s="143" t="s">
        <v>85</v>
      </c>
      <c r="AV851" s="12" t="s">
        <v>85</v>
      </c>
      <c r="AW851" s="12" t="s">
        <v>32</v>
      </c>
      <c r="AX851" s="12" t="s">
        <v>75</v>
      </c>
      <c r="AY851" s="143" t="s">
        <v>144</v>
      </c>
    </row>
    <row r="852" spans="2:65" s="13" customFormat="1">
      <c r="B852" s="149"/>
      <c r="D852" s="142" t="s">
        <v>153</v>
      </c>
      <c r="E852" s="150" t="s">
        <v>1</v>
      </c>
      <c r="F852" s="151" t="s">
        <v>159</v>
      </c>
      <c r="H852" s="152">
        <v>28.8</v>
      </c>
      <c r="I852" s="153"/>
      <c r="L852" s="149"/>
      <c r="M852" s="154"/>
      <c r="T852" s="155"/>
      <c r="AT852" s="150" t="s">
        <v>153</v>
      </c>
      <c r="AU852" s="150" t="s">
        <v>85</v>
      </c>
      <c r="AV852" s="13" t="s">
        <v>151</v>
      </c>
      <c r="AW852" s="13" t="s">
        <v>32</v>
      </c>
      <c r="AX852" s="13" t="s">
        <v>83</v>
      </c>
      <c r="AY852" s="150" t="s">
        <v>144</v>
      </c>
    </row>
    <row r="853" spans="2:65" s="1" customFormat="1" ht="24.2" customHeight="1">
      <c r="B853" s="127"/>
      <c r="C853" s="128" t="s">
        <v>1562</v>
      </c>
      <c r="D853" s="128" t="s">
        <v>147</v>
      </c>
      <c r="E853" s="129" t="s">
        <v>1563</v>
      </c>
      <c r="F853" s="130" t="s">
        <v>1558</v>
      </c>
      <c r="G853" s="131" t="s">
        <v>150</v>
      </c>
      <c r="H853" s="132">
        <v>13.5</v>
      </c>
      <c r="I853" s="133"/>
      <c r="J853" s="134">
        <f>ROUND(I853*H853,2)</f>
        <v>0</v>
      </c>
      <c r="K853" s="130" t="s">
        <v>1</v>
      </c>
      <c r="L853" s="31"/>
      <c r="M853" s="135" t="s">
        <v>1</v>
      </c>
      <c r="N853" s="136" t="s">
        <v>40</v>
      </c>
      <c r="P853" s="137">
        <f>O853*H853</f>
        <v>0</v>
      </c>
      <c r="Q853" s="137">
        <v>0</v>
      </c>
      <c r="R853" s="137">
        <f>Q853*H853</f>
        <v>0</v>
      </c>
      <c r="S853" s="137">
        <v>0</v>
      </c>
      <c r="T853" s="138">
        <f>S853*H853</f>
        <v>0</v>
      </c>
      <c r="AR853" s="139" t="s">
        <v>255</v>
      </c>
      <c r="AT853" s="139" t="s">
        <v>147</v>
      </c>
      <c r="AU853" s="139" t="s">
        <v>85</v>
      </c>
      <c r="AY853" s="16" t="s">
        <v>144</v>
      </c>
      <c r="BE853" s="140">
        <f>IF(N853="základní",J853,0)</f>
        <v>0</v>
      </c>
      <c r="BF853" s="140">
        <f>IF(N853="snížená",J853,0)</f>
        <v>0</v>
      </c>
      <c r="BG853" s="140">
        <f>IF(N853="zákl. přenesená",J853,0)</f>
        <v>0</v>
      </c>
      <c r="BH853" s="140">
        <f>IF(N853="sníž. přenesená",J853,0)</f>
        <v>0</v>
      </c>
      <c r="BI853" s="140">
        <f>IF(N853="nulová",J853,0)</f>
        <v>0</v>
      </c>
      <c r="BJ853" s="16" t="s">
        <v>83</v>
      </c>
      <c r="BK853" s="140">
        <f>ROUND(I853*H853,2)</f>
        <v>0</v>
      </c>
      <c r="BL853" s="16" t="s">
        <v>255</v>
      </c>
      <c r="BM853" s="139" t="s">
        <v>1564</v>
      </c>
    </row>
    <row r="854" spans="2:65" s="14" customFormat="1" ht="22.5">
      <c r="B854" s="156"/>
      <c r="D854" s="142" t="s">
        <v>153</v>
      </c>
      <c r="E854" s="157" t="s">
        <v>1</v>
      </c>
      <c r="F854" s="158" t="s">
        <v>1565</v>
      </c>
      <c r="H854" s="157" t="s">
        <v>1</v>
      </c>
      <c r="I854" s="159"/>
      <c r="L854" s="156"/>
      <c r="M854" s="160"/>
      <c r="T854" s="161"/>
      <c r="AT854" s="157" t="s">
        <v>153</v>
      </c>
      <c r="AU854" s="157" t="s">
        <v>85</v>
      </c>
      <c r="AV854" s="14" t="s">
        <v>83</v>
      </c>
      <c r="AW854" s="14" t="s">
        <v>32</v>
      </c>
      <c r="AX854" s="14" t="s">
        <v>75</v>
      </c>
      <c r="AY854" s="157" t="s">
        <v>144</v>
      </c>
    </row>
    <row r="855" spans="2:65" s="12" customFormat="1">
      <c r="B855" s="141"/>
      <c r="D855" s="142" t="s">
        <v>153</v>
      </c>
      <c r="E855" s="143" t="s">
        <v>1</v>
      </c>
      <c r="F855" s="144" t="s">
        <v>1566</v>
      </c>
      <c r="H855" s="145">
        <v>13.5</v>
      </c>
      <c r="I855" s="146"/>
      <c r="L855" s="141"/>
      <c r="M855" s="147"/>
      <c r="T855" s="148"/>
      <c r="AT855" s="143" t="s">
        <v>153</v>
      </c>
      <c r="AU855" s="143" t="s">
        <v>85</v>
      </c>
      <c r="AV855" s="12" t="s">
        <v>85</v>
      </c>
      <c r="AW855" s="12" t="s">
        <v>32</v>
      </c>
      <c r="AX855" s="12" t="s">
        <v>75</v>
      </c>
      <c r="AY855" s="143" t="s">
        <v>144</v>
      </c>
    </row>
    <row r="856" spans="2:65" s="13" customFormat="1">
      <c r="B856" s="149"/>
      <c r="D856" s="142" t="s">
        <v>153</v>
      </c>
      <c r="E856" s="150" t="s">
        <v>1</v>
      </c>
      <c r="F856" s="151" t="s">
        <v>159</v>
      </c>
      <c r="H856" s="152">
        <v>13.5</v>
      </c>
      <c r="I856" s="153"/>
      <c r="L856" s="149"/>
      <c r="M856" s="154"/>
      <c r="T856" s="155"/>
      <c r="AT856" s="150" t="s">
        <v>153</v>
      </c>
      <c r="AU856" s="150" t="s">
        <v>85</v>
      </c>
      <c r="AV856" s="13" t="s">
        <v>151</v>
      </c>
      <c r="AW856" s="13" t="s">
        <v>32</v>
      </c>
      <c r="AX856" s="13" t="s">
        <v>83</v>
      </c>
      <c r="AY856" s="150" t="s">
        <v>144</v>
      </c>
    </row>
    <row r="857" spans="2:65" s="1" customFormat="1" ht="24.2" customHeight="1">
      <c r="B857" s="127"/>
      <c r="C857" s="128" t="s">
        <v>1567</v>
      </c>
      <c r="D857" s="128" t="s">
        <v>147</v>
      </c>
      <c r="E857" s="129" t="s">
        <v>1568</v>
      </c>
      <c r="F857" s="130" t="s">
        <v>1569</v>
      </c>
      <c r="G857" s="131" t="s">
        <v>181</v>
      </c>
      <c r="H857" s="132">
        <v>2</v>
      </c>
      <c r="I857" s="133"/>
      <c r="J857" s="134">
        <f>ROUND(I857*H857,2)</f>
        <v>0</v>
      </c>
      <c r="K857" s="130" t="s">
        <v>1</v>
      </c>
      <c r="L857" s="31"/>
      <c r="M857" s="135" t="s">
        <v>1</v>
      </c>
      <c r="N857" s="136" t="s">
        <v>40</v>
      </c>
      <c r="P857" s="137">
        <f>O857*H857</f>
        <v>0</v>
      </c>
      <c r="Q857" s="137">
        <v>0</v>
      </c>
      <c r="R857" s="137">
        <f>Q857*H857</f>
        <v>0</v>
      </c>
      <c r="S857" s="137">
        <v>0</v>
      </c>
      <c r="T857" s="138">
        <f>S857*H857</f>
        <v>0</v>
      </c>
      <c r="AR857" s="139" t="s">
        <v>255</v>
      </c>
      <c r="AT857" s="139" t="s">
        <v>147</v>
      </c>
      <c r="AU857" s="139" t="s">
        <v>85</v>
      </c>
      <c r="AY857" s="16" t="s">
        <v>144</v>
      </c>
      <c r="BE857" s="140">
        <f>IF(N857="základní",J857,0)</f>
        <v>0</v>
      </c>
      <c r="BF857" s="140">
        <f>IF(N857="snížená",J857,0)</f>
        <v>0</v>
      </c>
      <c r="BG857" s="140">
        <f>IF(N857="zákl. přenesená",J857,0)</f>
        <v>0</v>
      </c>
      <c r="BH857" s="140">
        <f>IF(N857="sníž. přenesená",J857,0)</f>
        <v>0</v>
      </c>
      <c r="BI857" s="140">
        <f>IF(N857="nulová",J857,0)</f>
        <v>0</v>
      </c>
      <c r="BJ857" s="16" t="s">
        <v>83</v>
      </c>
      <c r="BK857" s="140">
        <f>ROUND(I857*H857,2)</f>
        <v>0</v>
      </c>
      <c r="BL857" s="16" t="s">
        <v>255</v>
      </c>
      <c r="BM857" s="139" t="s">
        <v>1570</v>
      </c>
    </row>
    <row r="858" spans="2:65" s="14" customFormat="1" ht="22.5">
      <c r="B858" s="156"/>
      <c r="D858" s="142" t="s">
        <v>153</v>
      </c>
      <c r="E858" s="157" t="s">
        <v>1</v>
      </c>
      <c r="F858" s="158" t="s">
        <v>1571</v>
      </c>
      <c r="H858" s="157" t="s">
        <v>1</v>
      </c>
      <c r="I858" s="159"/>
      <c r="L858" s="156"/>
      <c r="M858" s="160"/>
      <c r="T858" s="161"/>
      <c r="AT858" s="157" t="s">
        <v>153</v>
      </c>
      <c r="AU858" s="157" t="s">
        <v>85</v>
      </c>
      <c r="AV858" s="14" t="s">
        <v>83</v>
      </c>
      <c r="AW858" s="14" t="s">
        <v>32</v>
      </c>
      <c r="AX858" s="14" t="s">
        <v>75</v>
      </c>
      <c r="AY858" s="157" t="s">
        <v>144</v>
      </c>
    </row>
    <row r="859" spans="2:65" s="12" customFormat="1">
      <c r="B859" s="141"/>
      <c r="D859" s="142" t="s">
        <v>153</v>
      </c>
      <c r="E859" s="143" t="s">
        <v>1</v>
      </c>
      <c r="F859" s="144" t="s">
        <v>85</v>
      </c>
      <c r="H859" s="145">
        <v>2</v>
      </c>
      <c r="I859" s="146"/>
      <c r="L859" s="141"/>
      <c r="M859" s="147"/>
      <c r="T859" s="148"/>
      <c r="AT859" s="143" t="s">
        <v>153</v>
      </c>
      <c r="AU859" s="143" t="s">
        <v>85</v>
      </c>
      <c r="AV859" s="12" t="s">
        <v>85</v>
      </c>
      <c r="AW859" s="12" t="s">
        <v>32</v>
      </c>
      <c r="AX859" s="12" t="s">
        <v>75</v>
      </c>
      <c r="AY859" s="143" t="s">
        <v>144</v>
      </c>
    </row>
    <row r="860" spans="2:65" s="13" customFormat="1">
      <c r="B860" s="149"/>
      <c r="D860" s="142" t="s">
        <v>153</v>
      </c>
      <c r="E860" s="150" t="s">
        <v>1</v>
      </c>
      <c r="F860" s="151" t="s">
        <v>159</v>
      </c>
      <c r="H860" s="152">
        <v>2</v>
      </c>
      <c r="I860" s="153"/>
      <c r="L860" s="149"/>
      <c r="M860" s="154"/>
      <c r="T860" s="155"/>
      <c r="AT860" s="150" t="s">
        <v>153</v>
      </c>
      <c r="AU860" s="150" t="s">
        <v>85</v>
      </c>
      <c r="AV860" s="13" t="s">
        <v>151</v>
      </c>
      <c r="AW860" s="13" t="s">
        <v>32</v>
      </c>
      <c r="AX860" s="13" t="s">
        <v>83</v>
      </c>
      <c r="AY860" s="150" t="s">
        <v>144</v>
      </c>
    </row>
    <row r="861" spans="2:65" s="1" customFormat="1" ht="24.2" customHeight="1">
      <c r="B861" s="127"/>
      <c r="C861" s="128" t="s">
        <v>1572</v>
      </c>
      <c r="D861" s="128" t="s">
        <v>147</v>
      </c>
      <c r="E861" s="129" t="s">
        <v>1573</v>
      </c>
      <c r="F861" s="130" t="s">
        <v>1569</v>
      </c>
      <c r="G861" s="131" t="s">
        <v>181</v>
      </c>
      <c r="H861" s="132">
        <v>1</v>
      </c>
      <c r="I861" s="133"/>
      <c r="J861" s="134">
        <f>ROUND(I861*H861,2)</f>
        <v>0</v>
      </c>
      <c r="K861" s="130" t="s">
        <v>1</v>
      </c>
      <c r="L861" s="31"/>
      <c r="M861" s="135" t="s">
        <v>1</v>
      </c>
      <c r="N861" s="136" t="s">
        <v>40</v>
      </c>
      <c r="P861" s="137">
        <f>O861*H861</f>
        <v>0</v>
      </c>
      <c r="Q861" s="137">
        <v>0</v>
      </c>
      <c r="R861" s="137">
        <f>Q861*H861</f>
        <v>0</v>
      </c>
      <c r="S861" s="137">
        <v>0</v>
      </c>
      <c r="T861" s="138">
        <f>S861*H861</f>
        <v>0</v>
      </c>
      <c r="AR861" s="139" t="s">
        <v>255</v>
      </c>
      <c r="AT861" s="139" t="s">
        <v>147</v>
      </c>
      <c r="AU861" s="139" t="s">
        <v>85</v>
      </c>
      <c r="AY861" s="16" t="s">
        <v>144</v>
      </c>
      <c r="BE861" s="140">
        <f>IF(N861="základní",J861,0)</f>
        <v>0</v>
      </c>
      <c r="BF861" s="140">
        <f>IF(N861="snížená",J861,0)</f>
        <v>0</v>
      </c>
      <c r="BG861" s="140">
        <f>IF(N861="zákl. přenesená",J861,0)</f>
        <v>0</v>
      </c>
      <c r="BH861" s="140">
        <f>IF(N861="sníž. přenesená",J861,0)</f>
        <v>0</v>
      </c>
      <c r="BI861" s="140">
        <f>IF(N861="nulová",J861,0)</f>
        <v>0</v>
      </c>
      <c r="BJ861" s="16" t="s">
        <v>83</v>
      </c>
      <c r="BK861" s="140">
        <f>ROUND(I861*H861,2)</f>
        <v>0</v>
      </c>
      <c r="BL861" s="16" t="s">
        <v>255</v>
      </c>
      <c r="BM861" s="139" t="s">
        <v>1574</v>
      </c>
    </row>
    <row r="862" spans="2:65" s="14" customFormat="1" ht="22.5">
      <c r="B862" s="156"/>
      <c r="D862" s="142" t="s">
        <v>153</v>
      </c>
      <c r="E862" s="157" t="s">
        <v>1</v>
      </c>
      <c r="F862" s="158" t="s">
        <v>1575</v>
      </c>
      <c r="H862" s="157" t="s">
        <v>1</v>
      </c>
      <c r="I862" s="159"/>
      <c r="L862" s="156"/>
      <c r="M862" s="160"/>
      <c r="T862" s="161"/>
      <c r="AT862" s="157" t="s">
        <v>153</v>
      </c>
      <c r="AU862" s="157" t="s">
        <v>85</v>
      </c>
      <c r="AV862" s="14" t="s">
        <v>83</v>
      </c>
      <c r="AW862" s="14" t="s">
        <v>32</v>
      </c>
      <c r="AX862" s="14" t="s">
        <v>75</v>
      </c>
      <c r="AY862" s="157" t="s">
        <v>144</v>
      </c>
    </row>
    <row r="863" spans="2:65" s="12" customFormat="1">
      <c r="B863" s="141"/>
      <c r="D863" s="142" t="s">
        <v>153</v>
      </c>
      <c r="E863" s="143" t="s">
        <v>1</v>
      </c>
      <c r="F863" s="144" t="s">
        <v>83</v>
      </c>
      <c r="H863" s="145">
        <v>1</v>
      </c>
      <c r="I863" s="146"/>
      <c r="L863" s="141"/>
      <c r="M863" s="147"/>
      <c r="T863" s="148"/>
      <c r="AT863" s="143" t="s">
        <v>153</v>
      </c>
      <c r="AU863" s="143" t="s">
        <v>85</v>
      </c>
      <c r="AV863" s="12" t="s">
        <v>85</v>
      </c>
      <c r="AW863" s="12" t="s">
        <v>32</v>
      </c>
      <c r="AX863" s="12" t="s">
        <v>75</v>
      </c>
      <c r="AY863" s="143" t="s">
        <v>144</v>
      </c>
    </row>
    <row r="864" spans="2:65" s="13" customFormat="1">
      <c r="B864" s="149"/>
      <c r="D864" s="142" t="s">
        <v>153</v>
      </c>
      <c r="E864" s="150" t="s">
        <v>1</v>
      </c>
      <c r="F864" s="151" t="s">
        <v>159</v>
      </c>
      <c r="H864" s="152">
        <v>1</v>
      </c>
      <c r="I864" s="153"/>
      <c r="L864" s="149"/>
      <c r="M864" s="154"/>
      <c r="T864" s="155"/>
      <c r="AT864" s="150" t="s">
        <v>153</v>
      </c>
      <c r="AU864" s="150" t="s">
        <v>85</v>
      </c>
      <c r="AV864" s="13" t="s">
        <v>151</v>
      </c>
      <c r="AW864" s="13" t="s">
        <v>32</v>
      </c>
      <c r="AX864" s="13" t="s">
        <v>83</v>
      </c>
      <c r="AY864" s="150" t="s">
        <v>144</v>
      </c>
    </row>
    <row r="865" spans="2:65" s="1" customFormat="1" ht="24.2" customHeight="1">
      <c r="B865" s="127"/>
      <c r="C865" s="128" t="s">
        <v>1576</v>
      </c>
      <c r="D865" s="128" t="s">
        <v>147</v>
      </c>
      <c r="E865" s="129" t="s">
        <v>1577</v>
      </c>
      <c r="F865" s="130" t="s">
        <v>1569</v>
      </c>
      <c r="G865" s="131" t="s">
        <v>181</v>
      </c>
      <c r="H865" s="132">
        <v>2</v>
      </c>
      <c r="I865" s="133"/>
      <c r="J865" s="134">
        <f>ROUND(I865*H865,2)</f>
        <v>0</v>
      </c>
      <c r="K865" s="130" t="s">
        <v>1</v>
      </c>
      <c r="L865" s="31"/>
      <c r="M865" s="135" t="s">
        <v>1</v>
      </c>
      <c r="N865" s="136" t="s">
        <v>40</v>
      </c>
      <c r="P865" s="137">
        <f>O865*H865</f>
        <v>0</v>
      </c>
      <c r="Q865" s="137">
        <v>0</v>
      </c>
      <c r="R865" s="137">
        <f>Q865*H865</f>
        <v>0</v>
      </c>
      <c r="S865" s="137">
        <v>0</v>
      </c>
      <c r="T865" s="138">
        <f>S865*H865</f>
        <v>0</v>
      </c>
      <c r="AR865" s="139" t="s">
        <v>255</v>
      </c>
      <c r="AT865" s="139" t="s">
        <v>147</v>
      </c>
      <c r="AU865" s="139" t="s">
        <v>85</v>
      </c>
      <c r="AY865" s="16" t="s">
        <v>144</v>
      </c>
      <c r="BE865" s="140">
        <f>IF(N865="základní",J865,0)</f>
        <v>0</v>
      </c>
      <c r="BF865" s="140">
        <f>IF(N865="snížená",J865,0)</f>
        <v>0</v>
      </c>
      <c r="BG865" s="140">
        <f>IF(N865="zákl. přenesená",J865,0)</f>
        <v>0</v>
      </c>
      <c r="BH865" s="140">
        <f>IF(N865="sníž. přenesená",J865,0)</f>
        <v>0</v>
      </c>
      <c r="BI865" s="140">
        <f>IF(N865="nulová",J865,0)</f>
        <v>0</v>
      </c>
      <c r="BJ865" s="16" t="s">
        <v>83</v>
      </c>
      <c r="BK865" s="140">
        <f>ROUND(I865*H865,2)</f>
        <v>0</v>
      </c>
      <c r="BL865" s="16" t="s">
        <v>255</v>
      </c>
      <c r="BM865" s="139" t="s">
        <v>1578</v>
      </c>
    </row>
    <row r="866" spans="2:65" s="14" customFormat="1" ht="22.5">
      <c r="B866" s="156"/>
      <c r="D866" s="142" t="s">
        <v>153</v>
      </c>
      <c r="E866" s="157" t="s">
        <v>1</v>
      </c>
      <c r="F866" s="158" t="s">
        <v>1579</v>
      </c>
      <c r="H866" s="157" t="s">
        <v>1</v>
      </c>
      <c r="I866" s="159"/>
      <c r="L866" s="156"/>
      <c r="M866" s="160"/>
      <c r="T866" s="161"/>
      <c r="AT866" s="157" t="s">
        <v>153</v>
      </c>
      <c r="AU866" s="157" t="s">
        <v>85</v>
      </c>
      <c r="AV866" s="14" t="s">
        <v>83</v>
      </c>
      <c r="AW866" s="14" t="s">
        <v>32</v>
      </c>
      <c r="AX866" s="14" t="s">
        <v>75</v>
      </c>
      <c r="AY866" s="157" t="s">
        <v>144</v>
      </c>
    </row>
    <row r="867" spans="2:65" s="12" customFormat="1">
      <c r="B867" s="141"/>
      <c r="D867" s="142" t="s">
        <v>153</v>
      </c>
      <c r="E867" s="143" t="s">
        <v>1</v>
      </c>
      <c r="F867" s="144" t="s">
        <v>85</v>
      </c>
      <c r="H867" s="145">
        <v>2</v>
      </c>
      <c r="I867" s="146"/>
      <c r="L867" s="141"/>
      <c r="M867" s="147"/>
      <c r="T867" s="148"/>
      <c r="AT867" s="143" t="s">
        <v>153</v>
      </c>
      <c r="AU867" s="143" t="s">
        <v>85</v>
      </c>
      <c r="AV867" s="12" t="s">
        <v>85</v>
      </c>
      <c r="AW867" s="12" t="s">
        <v>32</v>
      </c>
      <c r="AX867" s="12" t="s">
        <v>75</v>
      </c>
      <c r="AY867" s="143" t="s">
        <v>144</v>
      </c>
    </row>
    <row r="868" spans="2:65" s="13" customFormat="1">
      <c r="B868" s="149"/>
      <c r="D868" s="142" t="s">
        <v>153</v>
      </c>
      <c r="E868" s="150" t="s">
        <v>1</v>
      </c>
      <c r="F868" s="151" t="s">
        <v>159</v>
      </c>
      <c r="H868" s="152">
        <v>2</v>
      </c>
      <c r="I868" s="153"/>
      <c r="L868" s="149"/>
      <c r="M868" s="154"/>
      <c r="T868" s="155"/>
      <c r="AT868" s="150" t="s">
        <v>153</v>
      </c>
      <c r="AU868" s="150" t="s">
        <v>85</v>
      </c>
      <c r="AV868" s="13" t="s">
        <v>151</v>
      </c>
      <c r="AW868" s="13" t="s">
        <v>32</v>
      </c>
      <c r="AX868" s="13" t="s">
        <v>83</v>
      </c>
      <c r="AY868" s="150" t="s">
        <v>144</v>
      </c>
    </row>
    <row r="869" spans="2:65" s="1" customFormat="1" ht="24.2" customHeight="1">
      <c r="B869" s="127"/>
      <c r="C869" s="128" t="s">
        <v>1580</v>
      </c>
      <c r="D869" s="128" t="s">
        <v>147</v>
      </c>
      <c r="E869" s="129" t="s">
        <v>1581</v>
      </c>
      <c r="F869" s="130" t="s">
        <v>1569</v>
      </c>
      <c r="G869" s="131" t="s">
        <v>181</v>
      </c>
      <c r="H869" s="132">
        <v>1</v>
      </c>
      <c r="I869" s="133"/>
      <c r="J869" s="134">
        <f>ROUND(I869*H869,2)</f>
        <v>0</v>
      </c>
      <c r="K869" s="130" t="s">
        <v>1</v>
      </c>
      <c r="L869" s="31"/>
      <c r="M869" s="135" t="s">
        <v>1</v>
      </c>
      <c r="N869" s="136" t="s">
        <v>40</v>
      </c>
      <c r="P869" s="137">
        <f>O869*H869</f>
        <v>0</v>
      </c>
      <c r="Q869" s="137">
        <v>0</v>
      </c>
      <c r="R869" s="137">
        <f>Q869*H869</f>
        <v>0</v>
      </c>
      <c r="S869" s="137">
        <v>0</v>
      </c>
      <c r="T869" s="138">
        <f>S869*H869</f>
        <v>0</v>
      </c>
      <c r="AR869" s="139" t="s">
        <v>255</v>
      </c>
      <c r="AT869" s="139" t="s">
        <v>147</v>
      </c>
      <c r="AU869" s="139" t="s">
        <v>85</v>
      </c>
      <c r="AY869" s="16" t="s">
        <v>144</v>
      </c>
      <c r="BE869" s="140">
        <f>IF(N869="základní",J869,0)</f>
        <v>0</v>
      </c>
      <c r="BF869" s="140">
        <f>IF(N869="snížená",J869,0)</f>
        <v>0</v>
      </c>
      <c r="BG869" s="140">
        <f>IF(N869="zákl. přenesená",J869,0)</f>
        <v>0</v>
      </c>
      <c r="BH869" s="140">
        <f>IF(N869="sníž. přenesená",J869,0)</f>
        <v>0</v>
      </c>
      <c r="BI869" s="140">
        <f>IF(N869="nulová",J869,0)</f>
        <v>0</v>
      </c>
      <c r="BJ869" s="16" t="s">
        <v>83</v>
      </c>
      <c r="BK869" s="140">
        <f>ROUND(I869*H869,2)</f>
        <v>0</v>
      </c>
      <c r="BL869" s="16" t="s">
        <v>255</v>
      </c>
      <c r="BM869" s="139" t="s">
        <v>1582</v>
      </c>
    </row>
    <row r="870" spans="2:65" s="14" customFormat="1" ht="22.5">
      <c r="B870" s="156"/>
      <c r="D870" s="142" t="s">
        <v>153</v>
      </c>
      <c r="E870" s="157" t="s">
        <v>1</v>
      </c>
      <c r="F870" s="158" t="s">
        <v>1583</v>
      </c>
      <c r="H870" s="157" t="s">
        <v>1</v>
      </c>
      <c r="I870" s="159"/>
      <c r="L870" s="156"/>
      <c r="M870" s="160"/>
      <c r="T870" s="161"/>
      <c r="AT870" s="157" t="s">
        <v>153</v>
      </c>
      <c r="AU870" s="157" t="s">
        <v>85</v>
      </c>
      <c r="AV870" s="14" t="s">
        <v>83</v>
      </c>
      <c r="AW870" s="14" t="s">
        <v>32</v>
      </c>
      <c r="AX870" s="14" t="s">
        <v>75</v>
      </c>
      <c r="AY870" s="157" t="s">
        <v>144</v>
      </c>
    </row>
    <row r="871" spans="2:65" s="12" customFormat="1">
      <c r="B871" s="141"/>
      <c r="D871" s="142" t="s">
        <v>153</v>
      </c>
      <c r="E871" s="143" t="s">
        <v>1</v>
      </c>
      <c r="F871" s="144" t="s">
        <v>83</v>
      </c>
      <c r="H871" s="145">
        <v>1</v>
      </c>
      <c r="I871" s="146"/>
      <c r="L871" s="141"/>
      <c r="M871" s="147"/>
      <c r="T871" s="148"/>
      <c r="AT871" s="143" t="s">
        <v>153</v>
      </c>
      <c r="AU871" s="143" t="s">
        <v>85</v>
      </c>
      <c r="AV871" s="12" t="s">
        <v>85</v>
      </c>
      <c r="AW871" s="12" t="s">
        <v>32</v>
      </c>
      <c r="AX871" s="12" t="s">
        <v>75</v>
      </c>
      <c r="AY871" s="143" t="s">
        <v>144</v>
      </c>
    </row>
    <row r="872" spans="2:65" s="13" customFormat="1">
      <c r="B872" s="149"/>
      <c r="D872" s="142" t="s">
        <v>153</v>
      </c>
      <c r="E872" s="150" t="s">
        <v>1</v>
      </c>
      <c r="F872" s="151" t="s">
        <v>159</v>
      </c>
      <c r="H872" s="152">
        <v>1</v>
      </c>
      <c r="I872" s="153"/>
      <c r="L872" s="149"/>
      <c r="M872" s="154"/>
      <c r="T872" s="155"/>
      <c r="AT872" s="150" t="s">
        <v>153</v>
      </c>
      <c r="AU872" s="150" t="s">
        <v>85</v>
      </c>
      <c r="AV872" s="13" t="s">
        <v>151</v>
      </c>
      <c r="AW872" s="13" t="s">
        <v>32</v>
      </c>
      <c r="AX872" s="13" t="s">
        <v>83</v>
      </c>
      <c r="AY872" s="150" t="s">
        <v>144</v>
      </c>
    </row>
    <row r="873" spans="2:65" s="1" customFormat="1" ht="24.2" customHeight="1">
      <c r="B873" s="127"/>
      <c r="C873" s="128" t="s">
        <v>1584</v>
      </c>
      <c r="D873" s="128" t="s">
        <v>147</v>
      </c>
      <c r="E873" s="129" t="s">
        <v>1585</v>
      </c>
      <c r="F873" s="130" t="s">
        <v>1586</v>
      </c>
      <c r="G873" s="131" t="s">
        <v>181</v>
      </c>
      <c r="H873" s="132">
        <v>1</v>
      </c>
      <c r="I873" s="133"/>
      <c r="J873" s="134">
        <f>ROUND(I873*H873,2)</f>
        <v>0</v>
      </c>
      <c r="K873" s="130" t="s">
        <v>1</v>
      </c>
      <c r="L873" s="31"/>
      <c r="M873" s="135" t="s">
        <v>1</v>
      </c>
      <c r="N873" s="136" t="s">
        <v>40</v>
      </c>
      <c r="P873" s="137">
        <f>O873*H873</f>
        <v>0</v>
      </c>
      <c r="Q873" s="137">
        <v>0</v>
      </c>
      <c r="R873" s="137">
        <f>Q873*H873</f>
        <v>0</v>
      </c>
      <c r="S873" s="137">
        <v>0</v>
      </c>
      <c r="T873" s="138">
        <f>S873*H873</f>
        <v>0</v>
      </c>
      <c r="AR873" s="139" t="s">
        <v>255</v>
      </c>
      <c r="AT873" s="139" t="s">
        <v>147</v>
      </c>
      <c r="AU873" s="139" t="s">
        <v>85</v>
      </c>
      <c r="AY873" s="16" t="s">
        <v>144</v>
      </c>
      <c r="BE873" s="140">
        <f>IF(N873="základní",J873,0)</f>
        <v>0</v>
      </c>
      <c r="BF873" s="140">
        <f>IF(N873="snížená",J873,0)</f>
        <v>0</v>
      </c>
      <c r="BG873" s="140">
        <f>IF(N873="zákl. přenesená",J873,0)</f>
        <v>0</v>
      </c>
      <c r="BH873" s="140">
        <f>IF(N873="sníž. přenesená",J873,0)</f>
        <v>0</v>
      </c>
      <c r="BI873" s="140">
        <f>IF(N873="nulová",J873,0)</f>
        <v>0</v>
      </c>
      <c r="BJ873" s="16" t="s">
        <v>83</v>
      </c>
      <c r="BK873" s="140">
        <f>ROUND(I873*H873,2)</f>
        <v>0</v>
      </c>
      <c r="BL873" s="16" t="s">
        <v>255</v>
      </c>
      <c r="BM873" s="139" t="s">
        <v>1587</v>
      </c>
    </row>
    <row r="874" spans="2:65" s="14" customFormat="1" ht="22.5">
      <c r="B874" s="156"/>
      <c r="D874" s="142" t="s">
        <v>153</v>
      </c>
      <c r="E874" s="157" t="s">
        <v>1</v>
      </c>
      <c r="F874" s="158" t="s">
        <v>1588</v>
      </c>
      <c r="H874" s="157" t="s">
        <v>1</v>
      </c>
      <c r="I874" s="159"/>
      <c r="L874" s="156"/>
      <c r="M874" s="160"/>
      <c r="T874" s="161"/>
      <c r="AT874" s="157" t="s">
        <v>153</v>
      </c>
      <c r="AU874" s="157" t="s">
        <v>85</v>
      </c>
      <c r="AV874" s="14" t="s">
        <v>83</v>
      </c>
      <c r="AW874" s="14" t="s">
        <v>32</v>
      </c>
      <c r="AX874" s="14" t="s">
        <v>75</v>
      </c>
      <c r="AY874" s="157" t="s">
        <v>144</v>
      </c>
    </row>
    <row r="875" spans="2:65" s="14" customFormat="1" ht="22.5">
      <c r="B875" s="156"/>
      <c r="D875" s="142" t="s">
        <v>153</v>
      </c>
      <c r="E875" s="157" t="s">
        <v>1</v>
      </c>
      <c r="F875" s="158" t="s">
        <v>1589</v>
      </c>
      <c r="H875" s="157" t="s">
        <v>1</v>
      </c>
      <c r="I875" s="159"/>
      <c r="L875" s="156"/>
      <c r="M875" s="160"/>
      <c r="T875" s="161"/>
      <c r="AT875" s="157" t="s">
        <v>153</v>
      </c>
      <c r="AU875" s="157" t="s">
        <v>85</v>
      </c>
      <c r="AV875" s="14" t="s">
        <v>83</v>
      </c>
      <c r="AW875" s="14" t="s">
        <v>32</v>
      </c>
      <c r="AX875" s="14" t="s">
        <v>75</v>
      </c>
      <c r="AY875" s="157" t="s">
        <v>144</v>
      </c>
    </row>
    <row r="876" spans="2:65" s="12" customFormat="1">
      <c r="B876" s="141"/>
      <c r="D876" s="142" t="s">
        <v>153</v>
      </c>
      <c r="E876" s="143" t="s">
        <v>1</v>
      </c>
      <c r="F876" s="144" t="s">
        <v>83</v>
      </c>
      <c r="H876" s="145">
        <v>1</v>
      </c>
      <c r="I876" s="146"/>
      <c r="L876" s="141"/>
      <c r="M876" s="147"/>
      <c r="T876" s="148"/>
      <c r="AT876" s="143" t="s">
        <v>153</v>
      </c>
      <c r="AU876" s="143" t="s">
        <v>85</v>
      </c>
      <c r="AV876" s="12" t="s">
        <v>85</v>
      </c>
      <c r="AW876" s="12" t="s">
        <v>32</v>
      </c>
      <c r="AX876" s="12" t="s">
        <v>75</v>
      </c>
      <c r="AY876" s="143" t="s">
        <v>144</v>
      </c>
    </row>
    <row r="877" spans="2:65" s="13" customFormat="1">
      <c r="B877" s="149"/>
      <c r="D877" s="142" t="s">
        <v>153</v>
      </c>
      <c r="E877" s="150" t="s">
        <v>1</v>
      </c>
      <c r="F877" s="151" t="s">
        <v>159</v>
      </c>
      <c r="H877" s="152">
        <v>1</v>
      </c>
      <c r="I877" s="153"/>
      <c r="L877" s="149"/>
      <c r="M877" s="154"/>
      <c r="T877" s="155"/>
      <c r="AT877" s="150" t="s">
        <v>153</v>
      </c>
      <c r="AU877" s="150" t="s">
        <v>85</v>
      </c>
      <c r="AV877" s="13" t="s">
        <v>151</v>
      </c>
      <c r="AW877" s="13" t="s">
        <v>32</v>
      </c>
      <c r="AX877" s="13" t="s">
        <v>83</v>
      </c>
      <c r="AY877" s="150" t="s">
        <v>144</v>
      </c>
    </row>
    <row r="878" spans="2:65" s="1" customFormat="1" ht="16.5" customHeight="1">
      <c r="B878" s="127"/>
      <c r="C878" s="128" t="s">
        <v>1590</v>
      </c>
      <c r="D878" s="128" t="s">
        <v>147</v>
      </c>
      <c r="E878" s="129" t="s">
        <v>1591</v>
      </c>
      <c r="F878" s="130" t="s">
        <v>1592</v>
      </c>
      <c r="G878" s="131" t="s">
        <v>374</v>
      </c>
      <c r="H878" s="132">
        <v>25.2</v>
      </c>
      <c r="I878" s="133"/>
      <c r="J878" s="134">
        <f>ROUND(I878*H878,2)</f>
        <v>0</v>
      </c>
      <c r="K878" s="130" t="s">
        <v>1</v>
      </c>
      <c r="L878" s="31"/>
      <c r="M878" s="135" t="s">
        <v>1</v>
      </c>
      <c r="N878" s="136" t="s">
        <v>40</v>
      </c>
      <c r="P878" s="137">
        <f>O878*H878</f>
        <v>0</v>
      </c>
      <c r="Q878" s="137">
        <v>0</v>
      </c>
      <c r="R878" s="137">
        <f>Q878*H878</f>
        <v>0</v>
      </c>
      <c r="S878" s="137">
        <v>0</v>
      </c>
      <c r="T878" s="138">
        <f>S878*H878</f>
        <v>0</v>
      </c>
      <c r="AR878" s="139" t="s">
        <v>255</v>
      </c>
      <c r="AT878" s="139" t="s">
        <v>147</v>
      </c>
      <c r="AU878" s="139" t="s">
        <v>85</v>
      </c>
      <c r="AY878" s="16" t="s">
        <v>144</v>
      </c>
      <c r="BE878" s="140">
        <f>IF(N878="základní",J878,0)</f>
        <v>0</v>
      </c>
      <c r="BF878" s="140">
        <f>IF(N878="snížená",J878,0)</f>
        <v>0</v>
      </c>
      <c r="BG878" s="140">
        <f>IF(N878="zákl. přenesená",J878,0)</f>
        <v>0</v>
      </c>
      <c r="BH878" s="140">
        <f>IF(N878="sníž. přenesená",J878,0)</f>
        <v>0</v>
      </c>
      <c r="BI878" s="140">
        <f>IF(N878="nulová",J878,0)</f>
        <v>0</v>
      </c>
      <c r="BJ878" s="16" t="s">
        <v>83</v>
      </c>
      <c r="BK878" s="140">
        <f>ROUND(I878*H878,2)</f>
        <v>0</v>
      </c>
      <c r="BL878" s="16" t="s">
        <v>255</v>
      </c>
      <c r="BM878" s="139" t="s">
        <v>1593</v>
      </c>
    </row>
    <row r="879" spans="2:65" s="14" customFormat="1">
      <c r="B879" s="156"/>
      <c r="D879" s="142" t="s">
        <v>153</v>
      </c>
      <c r="E879" s="157" t="s">
        <v>1</v>
      </c>
      <c r="F879" s="158" t="s">
        <v>1594</v>
      </c>
      <c r="H879" s="157" t="s">
        <v>1</v>
      </c>
      <c r="I879" s="159"/>
      <c r="L879" s="156"/>
      <c r="M879" s="160"/>
      <c r="T879" s="161"/>
      <c r="AT879" s="157" t="s">
        <v>153</v>
      </c>
      <c r="AU879" s="157" t="s">
        <v>85</v>
      </c>
      <c r="AV879" s="14" t="s">
        <v>83</v>
      </c>
      <c r="AW879" s="14" t="s">
        <v>32</v>
      </c>
      <c r="AX879" s="14" t="s">
        <v>75</v>
      </c>
      <c r="AY879" s="157" t="s">
        <v>144</v>
      </c>
    </row>
    <row r="880" spans="2:65" s="12" customFormat="1">
      <c r="B880" s="141"/>
      <c r="D880" s="142" t="s">
        <v>153</v>
      </c>
      <c r="E880" s="143" t="s">
        <v>1</v>
      </c>
      <c r="F880" s="144" t="s">
        <v>1595</v>
      </c>
      <c r="H880" s="145">
        <v>25.2</v>
      </c>
      <c r="I880" s="146"/>
      <c r="L880" s="141"/>
      <c r="M880" s="147"/>
      <c r="T880" s="148"/>
      <c r="AT880" s="143" t="s">
        <v>153</v>
      </c>
      <c r="AU880" s="143" t="s">
        <v>85</v>
      </c>
      <c r="AV880" s="12" t="s">
        <v>85</v>
      </c>
      <c r="AW880" s="12" t="s">
        <v>32</v>
      </c>
      <c r="AX880" s="12" t="s">
        <v>75</v>
      </c>
      <c r="AY880" s="143" t="s">
        <v>144</v>
      </c>
    </row>
    <row r="881" spans="2:65" s="13" customFormat="1">
      <c r="B881" s="149"/>
      <c r="D881" s="142" t="s">
        <v>153</v>
      </c>
      <c r="E881" s="150" t="s">
        <v>1</v>
      </c>
      <c r="F881" s="151" t="s">
        <v>159</v>
      </c>
      <c r="H881" s="152">
        <v>25.2</v>
      </c>
      <c r="I881" s="153"/>
      <c r="L881" s="149"/>
      <c r="M881" s="154"/>
      <c r="T881" s="155"/>
      <c r="AT881" s="150" t="s">
        <v>153</v>
      </c>
      <c r="AU881" s="150" t="s">
        <v>85</v>
      </c>
      <c r="AV881" s="13" t="s">
        <v>151</v>
      </c>
      <c r="AW881" s="13" t="s">
        <v>32</v>
      </c>
      <c r="AX881" s="13" t="s">
        <v>83</v>
      </c>
      <c r="AY881" s="150" t="s">
        <v>144</v>
      </c>
    </row>
    <row r="882" spans="2:65" s="1" customFormat="1" ht="37.9" customHeight="1">
      <c r="B882" s="127"/>
      <c r="C882" s="128" t="s">
        <v>1596</v>
      </c>
      <c r="D882" s="128" t="s">
        <v>147</v>
      </c>
      <c r="E882" s="129" t="s">
        <v>1597</v>
      </c>
      <c r="F882" s="130" t="s">
        <v>1598</v>
      </c>
      <c r="G882" s="131" t="s">
        <v>150</v>
      </c>
      <c r="H882" s="132">
        <v>12.656000000000001</v>
      </c>
      <c r="I882" s="133"/>
      <c r="J882" s="134">
        <f>ROUND(I882*H882,2)</f>
        <v>0</v>
      </c>
      <c r="K882" s="130" t="s">
        <v>1</v>
      </c>
      <c r="L882" s="31"/>
      <c r="M882" s="135" t="s">
        <v>1</v>
      </c>
      <c r="N882" s="136" t="s">
        <v>40</v>
      </c>
      <c r="P882" s="137">
        <f>O882*H882</f>
        <v>0</v>
      </c>
      <c r="Q882" s="137">
        <v>0</v>
      </c>
      <c r="R882" s="137">
        <f>Q882*H882</f>
        <v>0</v>
      </c>
      <c r="S882" s="137">
        <v>0</v>
      </c>
      <c r="T882" s="138">
        <f>S882*H882</f>
        <v>0</v>
      </c>
      <c r="AR882" s="139" t="s">
        <v>255</v>
      </c>
      <c r="AT882" s="139" t="s">
        <v>147</v>
      </c>
      <c r="AU882" s="139" t="s">
        <v>85</v>
      </c>
      <c r="AY882" s="16" t="s">
        <v>144</v>
      </c>
      <c r="BE882" s="140">
        <f>IF(N882="základní",J882,0)</f>
        <v>0</v>
      </c>
      <c r="BF882" s="140">
        <f>IF(N882="snížená",J882,0)</f>
        <v>0</v>
      </c>
      <c r="BG882" s="140">
        <f>IF(N882="zákl. přenesená",J882,0)</f>
        <v>0</v>
      </c>
      <c r="BH882" s="140">
        <f>IF(N882="sníž. přenesená",J882,0)</f>
        <v>0</v>
      </c>
      <c r="BI882" s="140">
        <f>IF(N882="nulová",J882,0)</f>
        <v>0</v>
      </c>
      <c r="BJ882" s="16" t="s">
        <v>83</v>
      </c>
      <c r="BK882" s="140">
        <f>ROUND(I882*H882,2)</f>
        <v>0</v>
      </c>
      <c r="BL882" s="16" t="s">
        <v>255</v>
      </c>
      <c r="BM882" s="139" t="s">
        <v>1599</v>
      </c>
    </row>
    <row r="883" spans="2:65" s="14" customFormat="1">
      <c r="B883" s="156"/>
      <c r="D883" s="142" t="s">
        <v>153</v>
      </c>
      <c r="E883" s="157" t="s">
        <v>1</v>
      </c>
      <c r="F883" s="158" t="s">
        <v>1600</v>
      </c>
      <c r="H883" s="157" t="s">
        <v>1</v>
      </c>
      <c r="I883" s="159"/>
      <c r="L883" s="156"/>
      <c r="M883" s="160"/>
      <c r="T883" s="161"/>
      <c r="AT883" s="157" t="s">
        <v>153</v>
      </c>
      <c r="AU883" s="157" t="s">
        <v>85</v>
      </c>
      <c r="AV883" s="14" t="s">
        <v>83</v>
      </c>
      <c r="AW883" s="14" t="s">
        <v>32</v>
      </c>
      <c r="AX883" s="14" t="s">
        <v>75</v>
      </c>
      <c r="AY883" s="157" t="s">
        <v>144</v>
      </c>
    </row>
    <row r="884" spans="2:65" s="12" customFormat="1">
      <c r="B884" s="141"/>
      <c r="D884" s="142" t="s">
        <v>153</v>
      </c>
      <c r="E884" s="143" t="s">
        <v>1</v>
      </c>
      <c r="F884" s="144" t="s">
        <v>1601</v>
      </c>
      <c r="H884" s="145">
        <v>12.656000000000001</v>
      </c>
      <c r="I884" s="146"/>
      <c r="L884" s="141"/>
      <c r="M884" s="147"/>
      <c r="T884" s="148"/>
      <c r="AT884" s="143" t="s">
        <v>153</v>
      </c>
      <c r="AU884" s="143" t="s">
        <v>85</v>
      </c>
      <c r="AV884" s="12" t="s">
        <v>85</v>
      </c>
      <c r="AW884" s="12" t="s">
        <v>32</v>
      </c>
      <c r="AX884" s="12" t="s">
        <v>75</v>
      </c>
      <c r="AY884" s="143" t="s">
        <v>144</v>
      </c>
    </row>
    <row r="885" spans="2:65" s="13" customFormat="1">
      <c r="B885" s="149"/>
      <c r="D885" s="142" t="s">
        <v>153</v>
      </c>
      <c r="E885" s="150" t="s">
        <v>1</v>
      </c>
      <c r="F885" s="151" t="s">
        <v>159</v>
      </c>
      <c r="H885" s="152">
        <v>12.656000000000001</v>
      </c>
      <c r="I885" s="153"/>
      <c r="L885" s="149"/>
      <c r="M885" s="154"/>
      <c r="T885" s="155"/>
      <c r="AT885" s="150" t="s">
        <v>153</v>
      </c>
      <c r="AU885" s="150" t="s">
        <v>85</v>
      </c>
      <c r="AV885" s="13" t="s">
        <v>151</v>
      </c>
      <c r="AW885" s="13" t="s">
        <v>32</v>
      </c>
      <c r="AX885" s="13" t="s">
        <v>83</v>
      </c>
      <c r="AY885" s="150" t="s">
        <v>144</v>
      </c>
    </row>
    <row r="886" spans="2:65" s="1" customFormat="1" ht="37.9" customHeight="1">
      <c r="B886" s="127"/>
      <c r="C886" s="128" t="s">
        <v>1602</v>
      </c>
      <c r="D886" s="128" t="s">
        <v>147</v>
      </c>
      <c r="E886" s="129" t="s">
        <v>1603</v>
      </c>
      <c r="F886" s="130" t="s">
        <v>1604</v>
      </c>
      <c r="G886" s="131" t="s">
        <v>150</v>
      </c>
      <c r="H886" s="132">
        <v>6.2039999999999997</v>
      </c>
      <c r="I886" s="133"/>
      <c r="J886" s="134">
        <f>ROUND(I886*H886,2)</f>
        <v>0</v>
      </c>
      <c r="K886" s="130" t="s">
        <v>1</v>
      </c>
      <c r="L886" s="31"/>
      <c r="M886" s="135" t="s">
        <v>1</v>
      </c>
      <c r="N886" s="136" t="s">
        <v>40</v>
      </c>
      <c r="P886" s="137">
        <f>O886*H886</f>
        <v>0</v>
      </c>
      <c r="Q886" s="137">
        <v>0</v>
      </c>
      <c r="R886" s="137">
        <f>Q886*H886</f>
        <v>0</v>
      </c>
      <c r="S886" s="137">
        <v>0</v>
      </c>
      <c r="T886" s="138">
        <f>S886*H886</f>
        <v>0</v>
      </c>
      <c r="AR886" s="139" t="s">
        <v>255</v>
      </c>
      <c r="AT886" s="139" t="s">
        <v>147</v>
      </c>
      <c r="AU886" s="139" t="s">
        <v>85</v>
      </c>
      <c r="AY886" s="16" t="s">
        <v>144</v>
      </c>
      <c r="BE886" s="140">
        <f>IF(N886="základní",J886,0)</f>
        <v>0</v>
      </c>
      <c r="BF886" s="140">
        <f>IF(N886="snížená",J886,0)</f>
        <v>0</v>
      </c>
      <c r="BG886" s="140">
        <f>IF(N886="zákl. přenesená",J886,0)</f>
        <v>0</v>
      </c>
      <c r="BH886" s="140">
        <f>IF(N886="sníž. přenesená",J886,0)</f>
        <v>0</v>
      </c>
      <c r="BI886" s="140">
        <f>IF(N886="nulová",J886,0)</f>
        <v>0</v>
      </c>
      <c r="BJ886" s="16" t="s">
        <v>83</v>
      </c>
      <c r="BK886" s="140">
        <f>ROUND(I886*H886,2)</f>
        <v>0</v>
      </c>
      <c r="BL886" s="16" t="s">
        <v>255</v>
      </c>
      <c r="BM886" s="139" t="s">
        <v>1605</v>
      </c>
    </row>
    <row r="887" spans="2:65" s="14" customFormat="1">
      <c r="B887" s="156"/>
      <c r="D887" s="142" t="s">
        <v>153</v>
      </c>
      <c r="E887" s="157" t="s">
        <v>1</v>
      </c>
      <c r="F887" s="158" t="s">
        <v>1606</v>
      </c>
      <c r="H887" s="157" t="s">
        <v>1</v>
      </c>
      <c r="I887" s="159"/>
      <c r="L887" s="156"/>
      <c r="M887" s="160"/>
      <c r="T887" s="161"/>
      <c r="AT887" s="157" t="s">
        <v>153</v>
      </c>
      <c r="AU887" s="157" t="s">
        <v>85</v>
      </c>
      <c r="AV887" s="14" t="s">
        <v>83</v>
      </c>
      <c r="AW887" s="14" t="s">
        <v>32</v>
      </c>
      <c r="AX887" s="14" t="s">
        <v>75</v>
      </c>
      <c r="AY887" s="157" t="s">
        <v>144</v>
      </c>
    </row>
    <row r="888" spans="2:65" s="12" customFormat="1">
      <c r="B888" s="141"/>
      <c r="D888" s="142" t="s">
        <v>153</v>
      </c>
      <c r="E888" s="143" t="s">
        <v>1</v>
      </c>
      <c r="F888" s="144" t="s">
        <v>1607</v>
      </c>
      <c r="H888" s="145">
        <v>6.2039999999999997</v>
      </c>
      <c r="I888" s="146"/>
      <c r="L888" s="141"/>
      <c r="M888" s="147"/>
      <c r="T888" s="148"/>
      <c r="AT888" s="143" t="s">
        <v>153</v>
      </c>
      <c r="AU888" s="143" t="s">
        <v>85</v>
      </c>
      <c r="AV888" s="12" t="s">
        <v>85</v>
      </c>
      <c r="AW888" s="12" t="s">
        <v>32</v>
      </c>
      <c r="AX888" s="12" t="s">
        <v>75</v>
      </c>
      <c r="AY888" s="143" t="s">
        <v>144</v>
      </c>
    </row>
    <row r="889" spans="2:65" s="13" customFormat="1">
      <c r="B889" s="149"/>
      <c r="D889" s="142" t="s">
        <v>153</v>
      </c>
      <c r="E889" s="150" t="s">
        <v>1</v>
      </c>
      <c r="F889" s="151" t="s">
        <v>159</v>
      </c>
      <c r="H889" s="152">
        <v>6.2039999999999997</v>
      </c>
      <c r="I889" s="153"/>
      <c r="L889" s="149"/>
      <c r="M889" s="154"/>
      <c r="T889" s="155"/>
      <c r="AT889" s="150" t="s">
        <v>153</v>
      </c>
      <c r="AU889" s="150" t="s">
        <v>85</v>
      </c>
      <c r="AV889" s="13" t="s">
        <v>151</v>
      </c>
      <c r="AW889" s="13" t="s">
        <v>32</v>
      </c>
      <c r="AX889" s="13" t="s">
        <v>83</v>
      </c>
      <c r="AY889" s="150" t="s">
        <v>144</v>
      </c>
    </row>
    <row r="890" spans="2:65" s="1" customFormat="1" ht="24.2" customHeight="1">
      <c r="B890" s="127"/>
      <c r="C890" s="128" t="s">
        <v>1608</v>
      </c>
      <c r="D890" s="128" t="s">
        <v>147</v>
      </c>
      <c r="E890" s="129" t="s">
        <v>1609</v>
      </c>
      <c r="F890" s="130" t="s">
        <v>1610</v>
      </c>
      <c r="G890" s="131" t="s">
        <v>744</v>
      </c>
      <c r="H890" s="172"/>
      <c r="I890" s="133"/>
      <c r="J890" s="134">
        <f>ROUND(I890*H890,2)</f>
        <v>0</v>
      </c>
      <c r="K890" s="130" t="s">
        <v>395</v>
      </c>
      <c r="L890" s="31"/>
      <c r="M890" s="135" t="s">
        <v>1</v>
      </c>
      <c r="N890" s="136" t="s">
        <v>40</v>
      </c>
      <c r="P890" s="137">
        <f>O890*H890</f>
        <v>0</v>
      </c>
      <c r="Q890" s="137">
        <v>0</v>
      </c>
      <c r="R890" s="137">
        <f>Q890*H890</f>
        <v>0</v>
      </c>
      <c r="S890" s="137">
        <v>0</v>
      </c>
      <c r="T890" s="138">
        <f>S890*H890</f>
        <v>0</v>
      </c>
      <c r="AR890" s="139" t="s">
        <v>255</v>
      </c>
      <c r="AT890" s="139" t="s">
        <v>147</v>
      </c>
      <c r="AU890" s="139" t="s">
        <v>85</v>
      </c>
      <c r="AY890" s="16" t="s">
        <v>144</v>
      </c>
      <c r="BE890" s="140">
        <f>IF(N890="základní",J890,0)</f>
        <v>0</v>
      </c>
      <c r="BF890" s="140">
        <f>IF(N890="snížená",J890,0)</f>
        <v>0</v>
      </c>
      <c r="BG890" s="140">
        <f>IF(N890="zákl. přenesená",J890,0)</f>
        <v>0</v>
      </c>
      <c r="BH890" s="140">
        <f>IF(N890="sníž. přenesená",J890,0)</f>
        <v>0</v>
      </c>
      <c r="BI890" s="140">
        <f>IF(N890="nulová",J890,0)</f>
        <v>0</v>
      </c>
      <c r="BJ890" s="16" t="s">
        <v>83</v>
      </c>
      <c r="BK890" s="140">
        <f>ROUND(I890*H890,2)</f>
        <v>0</v>
      </c>
      <c r="BL890" s="16" t="s">
        <v>255</v>
      </c>
      <c r="BM890" s="139" t="s">
        <v>1611</v>
      </c>
    </row>
    <row r="891" spans="2:65" s="11" customFormat="1" ht="22.9" customHeight="1">
      <c r="B891" s="115"/>
      <c r="D891" s="116" t="s">
        <v>74</v>
      </c>
      <c r="E891" s="125" t="s">
        <v>1612</v>
      </c>
      <c r="F891" s="125" t="s">
        <v>1613</v>
      </c>
      <c r="I891" s="118"/>
      <c r="J891" s="126">
        <f>BK891</f>
        <v>0</v>
      </c>
      <c r="L891" s="115"/>
      <c r="M891" s="120"/>
      <c r="P891" s="121">
        <f>SUM(P892:P949)</f>
        <v>0</v>
      </c>
      <c r="R891" s="121">
        <f>SUM(R892:R949)</f>
        <v>5.2022461675890002</v>
      </c>
      <c r="T891" s="122">
        <f>SUM(T892:T949)</f>
        <v>8.2545000000000007E-2</v>
      </c>
      <c r="AR891" s="116" t="s">
        <v>85</v>
      </c>
      <c r="AT891" s="123" t="s">
        <v>74</v>
      </c>
      <c r="AU891" s="123" t="s">
        <v>83</v>
      </c>
      <c r="AY891" s="116" t="s">
        <v>144</v>
      </c>
      <c r="BK891" s="124">
        <f>SUM(BK892:BK949)</f>
        <v>0</v>
      </c>
    </row>
    <row r="892" spans="2:65" s="1" customFormat="1" ht="24.2" customHeight="1">
      <c r="B892" s="127"/>
      <c r="C892" s="128" t="s">
        <v>1614</v>
      </c>
      <c r="D892" s="128" t="s">
        <v>147</v>
      </c>
      <c r="E892" s="129" t="s">
        <v>1615</v>
      </c>
      <c r="F892" s="130" t="s">
        <v>1616</v>
      </c>
      <c r="G892" s="131" t="s">
        <v>374</v>
      </c>
      <c r="H892" s="132">
        <v>4.6500000000000004</v>
      </c>
      <c r="I892" s="133"/>
      <c r="J892" s="134">
        <f>ROUND(I892*H892,2)</f>
        <v>0</v>
      </c>
      <c r="K892" s="130" t="s">
        <v>395</v>
      </c>
      <c r="L892" s="31"/>
      <c r="M892" s="135" t="s">
        <v>1</v>
      </c>
      <c r="N892" s="136" t="s">
        <v>40</v>
      </c>
      <c r="P892" s="137">
        <f>O892*H892</f>
        <v>0</v>
      </c>
      <c r="Q892" s="137">
        <v>0</v>
      </c>
      <c r="R892" s="137">
        <f>Q892*H892</f>
        <v>0</v>
      </c>
      <c r="S892" s="137">
        <v>8.0000000000000002E-3</v>
      </c>
      <c r="T892" s="138">
        <f>S892*H892</f>
        <v>3.7200000000000004E-2</v>
      </c>
      <c r="AR892" s="139" t="s">
        <v>255</v>
      </c>
      <c r="AT892" s="139" t="s">
        <v>147</v>
      </c>
      <c r="AU892" s="139" t="s">
        <v>85</v>
      </c>
      <c r="AY892" s="16" t="s">
        <v>144</v>
      </c>
      <c r="BE892" s="140">
        <f>IF(N892="základní",J892,0)</f>
        <v>0</v>
      </c>
      <c r="BF892" s="140">
        <f>IF(N892="snížená",J892,0)</f>
        <v>0</v>
      </c>
      <c r="BG892" s="140">
        <f>IF(N892="zákl. přenesená",J892,0)</f>
        <v>0</v>
      </c>
      <c r="BH892" s="140">
        <f>IF(N892="sníž. přenesená",J892,0)</f>
        <v>0</v>
      </c>
      <c r="BI892" s="140">
        <f>IF(N892="nulová",J892,0)</f>
        <v>0</v>
      </c>
      <c r="BJ892" s="16" t="s">
        <v>83</v>
      </c>
      <c r="BK892" s="140">
        <f>ROUND(I892*H892,2)</f>
        <v>0</v>
      </c>
      <c r="BL892" s="16" t="s">
        <v>255</v>
      </c>
      <c r="BM892" s="139" t="s">
        <v>1617</v>
      </c>
    </row>
    <row r="893" spans="2:65" s="14" customFormat="1" ht="22.5">
      <c r="B893" s="156"/>
      <c r="D893" s="142" t="s">
        <v>153</v>
      </c>
      <c r="E893" s="157" t="s">
        <v>1</v>
      </c>
      <c r="F893" s="158" t="s">
        <v>1618</v>
      </c>
      <c r="H893" s="157" t="s">
        <v>1</v>
      </c>
      <c r="I893" s="159"/>
      <c r="L893" s="156"/>
      <c r="M893" s="160"/>
      <c r="T893" s="161"/>
      <c r="AT893" s="157" t="s">
        <v>153</v>
      </c>
      <c r="AU893" s="157" t="s">
        <v>85</v>
      </c>
      <c r="AV893" s="14" t="s">
        <v>83</v>
      </c>
      <c r="AW893" s="14" t="s">
        <v>32</v>
      </c>
      <c r="AX893" s="14" t="s">
        <v>75</v>
      </c>
      <c r="AY893" s="157" t="s">
        <v>144</v>
      </c>
    </row>
    <row r="894" spans="2:65" s="14" customFormat="1">
      <c r="B894" s="156"/>
      <c r="D894" s="142" t="s">
        <v>153</v>
      </c>
      <c r="E894" s="157" t="s">
        <v>1</v>
      </c>
      <c r="F894" s="158" t="s">
        <v>719</v>
      </c>
      <c r="H894" s="157" t="s">
        <v>1</v>
      </c>
      <c r="I894" s="159"/>
      <c r="L894" s="156"/>
      <c r="M894" s="160"/>
      <c r="T894" s="161"/>
      <c r="AT894" s="157" t="s">
        <v>153</v>
      </c>
      <c r="AU894" s="157" t="s">
        <v>85</v>
      </c>
      <c r="AV894" s="14" t="s">
        <v>83</v>
      </c>
      <c r="AW894" s="14" t="s">
        <v>32</v>
      </c>
      <c r="AX894" s="14" t="s">
        <v>75</v>
      </c>
      <c r="AY894" s="157" t="s">
        <v>144</v>
      </c>
    </row>
    <row r="895" spans="2:65" s="12" customFormat="1">
      <c r="B895" s="141"/>
      <c r="D895" s="142" t="s">
        <v>153</v>
      </c>
      <c r="E895" s="143" t="s">
        <v>1</v>
      </c>
      <c r="F895" s="144" t="s">
        <v>1619</v>
      </c>
      <c r="H895" s="145">
        <v>4.6500000000000004</v>
      </c>
      <c r="I895" s="146"/>
      <c r="L895" s="141"/>
      <c r="M895" s="147"/>
      <c r="T895" s="148"/>
      <c r="AT895" s="143" t="s">
        <v>153</v>
      </c>
      <c r="AU895" s="143" t="s">
        <v>85</v>
      </c>
      <c r="AV895" s="12" t="s">
        <v>85</v>
      </c>
      <c r="AW895" s="12" t="s">
        <v>32</v>
      </c>
      <c r="AX895" s="12" t="s">
        <v>75</v>
      </c>
      <c r="AY895" s="143" t="s">
        <v>144</v>
      </c>
    </row>
    <row r="896" spans="2:65" s="13" customFormat="1">
      <c r="B896" s="149"/>
      <c r="D896" s="142" t="s">
        <v>153</v>
      </c>
      <c r="E896" s="150" t="s">
        <v>1</v>
      </c>
      <c r="F896" s="151" t="s">
        <v>159</v>
      </c>
      <c r="H896" s="152">
        <v>4.6500000000000004</v>
      </c>
      <c r="I896" s="153"/>
      <c r="L896" s="149"/>
      <c r="M896" s="154"/>
      <c r="T896" s="155"/>
      <c r="AT896" s="150" t="s">
        <v>153</v>
      </c>
      <c r="AU896" s="150" t="s">
        <v>85</v>
      </c>
      <c r="AV896" s="13" t="s">
        <v>151</v>
      </c>
      <c r="AW896" s="13" t="s">
        <v>32</v>
      </c>
      <c r="AX896" s="13" t="s">
        <v>83</v>
      </c>
      <c r="AY896" s="150" t="s">
        <v>144</v>
      </c>
    </row>
    <row r="897" spans="2:65" s="1" customFormat="1" ht="33" customHeight="1">
      <c r="B897" s="127"/>
      <c r="C897" s="128" t="s">
        <v>1620</v>
      </c>
      <c r="D897" s="128" t="s">
        <v>147</v>
      </c>
      <c r="E897" s="129" t="s">
        <v>1621</v>
      </c>
      <c r="F897" s="130" t="s">
        <v>1622</v>
      </c>
      <c r="G897" s="131" t="s">
        <v>374</v>
      </c>
      <c r="H897" s="132">
        <v>49.2</v>
      </c>
      <c r="I897" s="133"/>
      <c r="J897" s="134">
        <f>ROUND(I897*H897,2)</f>
        <v>0</v>
      </c>
      <c r="K897" s="130" t="s">
        <v>395</v>
      </c>
      <c r="L897" s="31"/>
      <c r="M897" s="135" t="s">
        <v>1</v>
      </c>
      <c r="N897" s="136" t="s">
        <v>40</v>
      </c>
      <c r="P897" s="137">
        <f>O897*H897</f>
        <v>0</v>
      </c>
      <c r="Q897" s="137">
        <v>0</v>
      </c>
      <c r="R897" s="137">
        <f>Q897*H897</f>
        <v>0</v>
      </c>
      <c r="S897" s="137">
        <v>0</v>
      </c>
      <c r="T897" s="138">
        <f>S897*H897</f>
        <v>0</v>
      </c>
      <c r="AR897" s="139" t="s">
        <v>255</v>
      </c>
      <c r="AT897" s="139" t="s">
        <v>147</v>
      </c>
      <c r="AU897" s="139" t="s">
        <v>85</v>
      </c>
      <c r="AY897" s="16" t="s">
        <v>144</v>
      </c>
      <c r="BE897" s="140">
        <f>IF(N897="základní",J897,0)</f>
        <v>0</v>
      </c>
      <c r="BF897" s="140">
        <f>IF(N897="snížená",J897,0)</f>
        <v>0</v>
      </c>
      <c r="BG897" s="140">
        <f>IF(N897="zákl. přenesená",J897,0)</f>
        <v>0</v>
      </c>
      <c r="BH897" s="140">
        <f>IF(N897="sníž. přenesená",J897,0)</f>
        <v>0</v>
      </c>
      <c r="BI897" s="140">
        <f>IF(N897="nulová",J897,0)</f>
        <v>0</v>
      </c>
      <c r="BJ897" s="16" t="s">
        <v>83</v>
      </c>
      <c r="BK897" s="140">
        <f>ROUND(I897*H897,2)</f>
        <v>0</v>
      </c>
      <c r="BL897" s="16" t="s">
        <v>255</v>
      </c>
      <c r="BM897" s="139" t="s">
        <v>1623</v>
      </c>
    </row>
    <row r="898" spans="2:65" s="14" customFormat="1">
      <c r="B898" s="156"/>
      <c r="D898" s="142" t="s">
        <v>153</v>
      </c>
      <c r="E898" s="157" t="s">
        <v>1</v>
      </c>
      <c r="F898" s="158" t="s">
        <v>1624</v>
      </c>
      <c r="H898" s="157" t="s">
        <v>1</v>
      </c>
      <c r="I898" s="159"/>
      <c r="L898" s="156"/>
      <c r="M898" s="160"/>
      <c r="T898" s="161"/>
      <c r="AT898" s="157" t="s">
        <v>153</v>
      </c>
      <c r="AU898" s="157" t="s">
        <v>85</v>
      </c>
      <c r="AV898" s="14" t="s">
        <v>83</v>
      </c>
      <c r="AW898" s="14" t="s">
        <v>32</v>
      </c>
      <c r="AX898" s="14" t="s">
        <v>75</v>
      </c>
      <c r="AY898" s="157" t="s">
        <v>144</v>
      </c>
    </row>
    <row r="899" spans="2:65" s="12" customFormat="1">
      <c r="B899" s="141"/>
      <c r="D899" s="142" t="s">
        <v>153</v>
      </c>
      <c r="E899" s="143" t="s">
        <v>1</v>
      </c>
      <c r="F899" s="144" t="s">
        <v>1625</v>
      </c>
      <c r="H899" s="145">
        <v>49.2</v>
      </c>
      <c r="I899" s="146"/>
      <c r="L899" s="141"/>
      <c r="M899" s="147"/>
      <c r="T899" s="148"/>
      <c r="AT899" s="143" t="s">
        <v>153</v>
      </c>
      <c r="AU899" s="143" t="s">
        <v>85</v>
      </c>
      <c r="AV899" s="12" t="s">
        <v>85</v>
      </c>
      <c r="AW899" s="12" t="s">
        <v>32</v>
      </c>
      <c r="AX899" s="12" t="s">
        <v>75</v>
      </c>
      <c r="AY899" s="143" t="s">
        <v>144</v>
      </c>
    </row>
    <row r="900" spans="2:65" s="13" customFormat="1">
      <c r="B900" s="149"/>
      <c r="D900" s="142" t="s">
        <v>153</v>
      </c>
      <c r="E900" s="150" t="s">
        <v>1</v>
      </c>
      <c r="F900" s="151" t="s">
        <v>159</v>
      </c>
      <c r="H900" s="152">
        <v>49.2</v>
      </c>
      <c r="I900" s="153"/>
      <c r="L900" s="149"/>
      <c r="M900" s="154"/>
      <c r="T900" s="155"/>
      <c r="AT900" s="150" t="s">
        <v>153</v>
      </c>
      <c r="AU900" s="150" t="s">
        <v>85</v>
      </c>
      <c r="AV900" s="13" t="s">
        <v>151</v>
      </c>
      <c r="AW900" s="13" t="s">
        <v>32</v>
      </c>
      <c r="AX900" s="13" t="s">
        <v>83</v>
      </c>
      <c r="AY900" s="150" t="s">
        <v>144</v>
      </c>
    </row>
    <row r="901" spans="2:65" s="1" customFormat="1" ht="21.75" customHeight="1">
      <c r="B901" s="127"/>
      <c r="C901" s="162" t="s">
        <v>1626</v>
      </c>
      <c r="D901" s="162" t="s">
        <v>379</v>
      </c>
      <c r="E901" s="163" t="s">
        <v>1627</v>
      </c>
      <c r="F901" s="164" t="s">
        <v>1628</v>
      </c>
      <c r="G901" s="165" t="s">
        <v>162</v>
      </c>
      <c r="H901" s="166">
        <v>0.51700000000000002</v>
      </c>
      <c r="I901" s="167"/>
      <c r="J901" s="168">
        <f>ROUND(I901*H901,2)</f>
        <v>0</v>
      </c>
      <c r="K901" s="164" t="s">
        <v>395</v>
      </c>
      <c r="L901" s="169"/>
      <c r="M901" s="170" t="s">
        <v>1</v>
      </c>
      <c r="N901" s="171" t="s">
        <v>40</v>
      </c>
      <c r="P901" s="137">
        <f>O901*H901</f>
        <v>0</v>
      </c>
      <c r="Q901" s="137">
        <v>0.55000000000000004</v>
      </c>
      <c r="R901" s="137">
        <f>Q901*H901</f>
        <v>0.28435000000000005</v>
      </c>
      <c r="S901" s="137">
        <v>0</v>
      </c>
      <c r="T901" s="138">
        <f>S901*H901</f>
        <v>0</v>
      </c>
      <c r="AR901" s="139" t="s">
        <v>365</v>
      </c>
      <c r="AT901" s="139" t="s">
        <v>379</v>
      </c>
      <c r="AU901" s="139" t="s">
        <v>85</v>
      </c>
      <c r="AY901" s="16" t="s">
        <v>144</v>
      </c>
      <c r="BE901" s="140">
        <f>IF(N901="základní",J901,0)</f>
        <v>0</v>
      </c>
      <c r="BF901" s="140">
        <f>IF(N901="snížená",J901,0)</f>
        <v>0</v>
      </c>
      <c r="BG901" s="140">
        <f>IF(N901="zákl. přenesená",J901,0)</f>
        <v>0</v>
      </c>
      <c r="BH901" s="140">
        <f>IF(N901="sníž. přenesená",J901,0)</f>
        <v>0</v>
      </c>
      <c r="BI901" s="140">
        <f>IF(N901="nulová",J901,0)</f>
        <v>0</v>
      </c>
      <c r="BJ901" s="16" t="s">
        <v>83</v>
      </c>
      <c r="BK901" s="140">
        <f>ROUND(I901*H901,2)</f>
        <v>0</v>
      </c>
      <c r="BL901" s="16" t="s">
        <v>255</v>
      </c>
      <c r="BM901" s="139" t="s">
        <v>1629</v>
      </c>
    </row>
    <row r="902" spans="2:65" s="14" customFormat="1">
      <c r="B902" s="156"/>
      <c r="D902" s="142" t="s">
        <v>153</v>
      </c>
      <c r="E902" s="157" t="s">
        <v>1</v>
      </c>
      <c r="F902" s="158" t="s">
        <v>1624</v>
      </c>
      <c r="H902" s="157" t="s">
        <v>1</v>
      </c>
      <c r="I902" s="159"/>
      <c r="L902" s="156"/>
      <c r="M902" s="160"/>
      <c r="T902" s="161"/>
      <c r="AT902" s="157" t="s">
        <v>153</v>
      </c>
      <c r="AU902" s="157" t="s">
        <v>85</v>
      </c>
      <c r="AV902" s="14" t="s">
        <v>83</v>
      </c>
      <c r="AW902" s="14" t="s">
        <v>32</v>
      </c>
      <c r="AX902" s="14" t="s">
        <v>75</v>
      </c>
      <c r="AY902" s="157" t="s">
        <v>144</v>
      </c>
    </row>
    <row r="903" spans="2:65" s="12" customFormat="1">
      <c r="B903" s="141"/>
      <c r="D903" s="142" t="s">
        <v>153</v>
      </c>
      <c r="E903" s="143" t="s">
        <v>1</v>
      </c>
      <c r="F903" s="144" t="s">
        <v>1630</v>
      </c>
      <c r="H903" s="145">
        <v>0.49199999999999999</v>
      </c>
      <c r="I903" s="146"/>
      <c r="L903" s="141"/>
      <c r="M903" s="147"/>
      <c r="T903" s="148"/>
      <c r="AT903" s="143" t="s">
        <v>153</v>
      </c>
      <c r="AU903" s="143" t="s">
        <v>85</v>
      </c>
      <c r="AV903" s="12" t="s">
        <v>85</v>
      </c>
      <c r="AW903" s="12" t="s">
        <v>32</v>
      </c>
      <c r="AX903" s="12" t="s">
        <v>75</v>
      </c>
      <c r="AY903" s="143" t="s">
        <v>144</v>
      </c>
    </row>
    <row r="904" spans="2:65" s="13" customFormat="1">
      <c r="B904" s="149"/>
      <c r="D904" s="142" t="s">
        <v>153</v>
      </c>
      <c r="E904" s="150" t="s">
        <v>1</v>
      </c>
      <c r="F904" s="151" t="s">
        <v>159</v>
      </c>
      <c r="H904" s="152">
        <v>0.49199999999999999</v>
      </c>
      <c r="I904" s="153"/>
      <c r="L904" s="149"/>
      <c r="M904" s="154"/>
      <c r="T904" s="155"/>
      <c r="AT904" s="150" t="s">
        <v>153</v>
      </c>
      <c r="AU904" s="150" t="s">
        <v>85</v>
      </c>
      <c r="AV904" s="13" t="s">
        <v>151</v>
      </c>
      <c r="AW904" s="13" t="s">
        <v>32</v>
      </c>
      <c r="AX904" s="13" t="s">
        <v>83</v>
      </c>
      <c r="AY904" s="150" t="s">
        <v>144</v>
      </c>
    </row>
    <row r="905" spans="2:65" s="12" customFormat="1">
      <c r="B905" s="141"/>
      <c r="D905" s="142" t="s">
        <v>153</v>
      </c>
      <c r="F905" s="144" t="s">
        <v>1631</v>
      </c>
      <c r="H905" s="145">
        <v>0.51700000000000002</v>
      </c>
      <c r="I905" s="146"/>
      <c r="L905" s="141"/>
      <c r="M905" s="147"/>
      <c r="T905" s="148"/>
      <c r="AT905" s="143" t="s">
        <v>153</v>
      </c>
      <c r="AU905" s="143" t="s">
        <v>85</v>
      </c>
      <c r="AV905" s="12" t="s">
        <v>85</v>
      </c>
      <c r="AW905" s="12" t="s">
        <v>3</v>
      </c>
      <c r="AX905" s="12" t="s">
        <v>83</v>
      </c>
      <c r="AY905" s="143" t="s">
        <v>144</v>
      </c>
    </row>
    <row r="906" spans="2:65" s="1" customFormat="1" ht="33" customHeight="1">
      <c r="B906" s="127"/>
      <c r="C906" s="128" t="s">
        <v>1632</v>
      </c>
      <c r="D906" s="128" t="s">
        <v>147</v>
      </c>
      <c r="E906" s="129" t="s">
        <v>1633</v>
      </c>
      <c r="F906" s="130" t="s">
        <v>1634</v>
      </c>
      <c r="G906" s="131" t="s">
        <v>374</v>
      </c>
      <c r="H906" s="132">
        <v>194.3</v>
      </c>
      <c r="I906" s="133"/>
      <c r="J906" s="134">
        <f>ROUND(I906*H906,2)</f>
        <v>0</v>
      </c>
      <c r="K906" s="130" t="s">
        <v>395</v>
      </c>
      <c r="L906" s="31"/>
      <c r="M906" s="135" t="s">
        <v>1</v>
      </c>
      <c r="N906" s="136" t="s">
        <v>40</v>
      </c>
      <c r="P906" s="137">
        <f>O906*H906</f>
        <v>0</v>
      </c>
      <c r="Q906" s="137">
        <v>0</v>
      </c>
      <c r="R906" s="137">
        <f>Q906*H906</f>
        <v>0</v>
      </c>
      <c r="S906" s="137">
        <v>0</v>
      </c>
      <c r="T906" s="138">
        <f>S906*H906</f>
        <v>0</v>
      </c>
      <c r="AR906" s="139" t="s">
        <v>255</v>
      </c>
      <c r="AT906" s="139" t="s">
        <v>147</v>
      </c>
      <c r="AU906" s="139" t="s">
        <v>85</v>
      </c>
      <c r="AY906" s="16" t="s">
        <v>144</v>
      </c>
      <c r="BE906" s="140">
        <f>IF(N906="základní",J906,0)</f>
        <v>0</v>
      </c>
      <c r="BF906" s="140">
        <f>IF(N906="snížená",J906,0)</f>
        <v>0</v>
      </c>
      <c r="BG906" s="140">
        <f>IF(N906="zákl. přenesená",J906,0)</f>
        <v>0</v>
      </c>
      <c r="BH906" s="140">
        <f>IF(N906="sníž. přenesená",J906,0)</f>
        <v>0</v>
      </c>
      <c r="BI906" s="140">
        <f>IF(N906="nulová",J906,0)</f>
        <v>0</v>
      </c>
      <c r="BJ906" s="16" t="s">
        <v>83</v>
      </c>
      <c r="BK906" s="140">
        <f>ROUND(I906*H906,2)</f>
        <v>0</v>
      </c>
      <c r="BL906" s="16" t="s">
        <v>255</v>
      </c>
      <c r="BM906" s="139" t="s">
        <v>1635</v>
      </c>
    </row>
    <row r="907" spans="2:65" s="14" customFormat="1">
      <c r="B907" s="156"/>
      <c r="D907" s="142" t="s">
        <v>153</v>
      </c>
      <c r="E907" s="157" t="s">
        <v>1</v>
      </c>
      <c r="F907" s="158" t="s">
        <v>1636</v>
      </c>
      <c r="H907" s="157" t="s">
        <v>1</v>
      </c>
      <c r="I907" s="159"/>
      <c r="L907" s="156"/>
      <c r="M907" s="160"/>
      <c r="T907" s="161"/>
      <c r="AT907" s="157" t="s">
        <v>153</v>
      </c>
      <c r="AU907" s="157" t="s">
        <v>85</v>
      </c>
      <c r="AV907" s="14" t="s">
        <v>83</v>
      </c>
      <c r="AW907" s="14" t="s">
        <v>32</v>
      </c>
      <c r="AX907" s="14" t="s">
        <v>75</v>
      </c>
      <c r="AY907" s="157" t="s">
        <v>144</v>
      </c>
    </row>
    <row r="908" spans="2:65" s="12" customFormat="1">
      <c r="B908" s="141"/>
      <c r="D908" s="142" t="s">
        <v>153</v>
      </c>
      <c r="E908" s="143" t="s">
        <v>1</v>
      </c>
      <c r="F908" s="144" t="s">
        <v>1637</v>
      </c>
      <c r="H908" s="145">
        <v>163.80000000000001</v>
      </c>
      <c r="I908" s="146"/>
      <c r="L908" s="141"/>
      <c r="M908" s="147"/>
      <c r="T908" s="148"/>
      <c r="AT908" s="143" t="s">
        <v>153</v>
      </c>
      <c r="AU908" s="143" t="s">
        <v>85</v>
      </c>
      <c r="AV908" s="12" t="s">
        <v>85</v>
      </c>
      <c r="AW908" s="12" t="s">
        <v>32</v>
      </c>
      <c r="AX908" s="12" t="s">
        <v>75</v>
      </c>
      <c r="AY908" s="143" t="s">
        <v>144</v>
      </c>
    </row>
    <row r="909" spans="2:65" s="14" customFormat="1">
      <c r="B909" s="156"/>
      <c r="D909" s="142" t="s">
        <v>153</v>
      </c>
      <c r="E909" s="157" t="s">
        <v>1</v>
      </c>
      <c r="F909" s="158" t="s">
        <v>1638</v>
      </c>
      <c r="H909" s="157" t="s">
        <v>1</v>
      </c>
      <c r="I909" s="159"/>
      <c r="L909" s="156"/>
      <c r="M909" s="160"/>
      <c r="T909" s="161"/>
      <c r="AT909" s="157" t="s">
        <v>153</v>
      </c>
      <c r="AU909" s="157" t="s">
        <v>85</v>
      </c>
      <c r="AV909" s="14" t="s">
        <v>83</v>
      </c>
      <c r="AW909" s="14" t="s">
        <v>32</v>
      </c>
      <c r="AX909" s="14" t="s">
        <v>75</v>
      </c>
      <c r="AY909" s="157" t="s">
        <v>144</v>
      </c>
    </row>
    <row r="910" spans="2:65" s="12" customFormat="1">
      <c r="B910" s="141"/>
      <c r="D910" s="142" t="s">
        <v>153</v>
      </c>
      <c r="E910" s="143" t="s">
        <v>1</v>
      </c>
      <c r="F910" s="144" t="s">
        <v>1639</v>
      </c>
      <c r="H910" s="145">
        <v>30.5</v>
      </c>
      <c r="I910" s="146"/>
      <c r="L910" s="141"/>
      <c r="M910" s="147"/>
      <c r="T910" s="148"/>
      <c r="AT910" s="143" t="s">
        <v>153</v>
      </c>
      <c r="AU910" s="143" t="s">
        <v>85</v>
      </c>
      <c r="AV910" s="12" t="s">
        <v>85</v>
      </c>
      <c r="AW910" s="12" t="s">
        <v>32</v>
      </c>
      <c r="AX910" s="12" t="s">
        <v>75</v>
      </c>
      <c r="AY910" s="143" t="s">
        <v>144</v>
      </c>
    </row>
    <row r="911" spans="2:65" s="13" customFormat="1">
      <c r="B911" s="149"/>
      <c r="D911" s="142" t="s">
        <v>153</v>
      </c>
      <c r="E911" s="150" t="s">
        <v>1</v>
      </c>
      <c r="F911" s="151" t="s">
        <v>159</v>
      </c>
      <c r="H911" s="152">
        <v>194.3</v>
      </c>
      <c r="I911" s="153"/>
      <c r="L911" s="149"/>
      <c r="M911" s="154"/>
      <c r="T911" s="155"/>
      <c r="AT911" s="150" t="s">
        <v>153</v>
      </c>
      <c r="AU911" s="150" t="s">
        <v>85</v>
      </c>
      <c r="AV911" s="13" t="s">
        <v>151</v>
      </c>
      <c r="AW911" s="13" t="s">
        <v>32</v>
      </c>
      <c r="AX911" s="13" t="s">
        <v>83</v>
      </c>
      <c r="AY911" s="150" t="s">
        <v>144</v>
      </c>
    </row>
    <row r="912" spans="2:65" s="1" customFormat="1" ht="21.75" customHeight="1">
      <c r="B912" s="127"/>
      <c r="C912" s="162" t="s">
        <v>1640</v>
      </c>
      <c r="D912" s="162" t="s">
        <v>379</v>
      </c>
      <c r="E912" s="163" t="s">
        <v>1641</v>
      </c>
      <c r="F912" s="164" t="s">
        <v>1642</v>
      </c>
      <c r="G912" s="165" t="s">
        <v>162</v>
      </c>
      <c r="H912" s="166">
        <v>3.2330000000000001</v>
      </c>
      <c r="I912" s="167"/>
      <c r="J912" s="168">
        <f>ROUND(I912*H912,2)</f>
        <v>0</v>
      </c>
      <c r="K912" s="164" t="s">
        <v>395</v>
      </c>
      <c r="L912" s="169"/>
      <c r="M912" s="170" t="s">
        <v>1</v>
      </c>
      <c r="N912" s="171" t="s">
        <v>40</v>
      </c>
      <c r="P912" s="137">
        <f>O912*H912</f>
        <v>0</v>
      </c>
      <c r="Q912" s="137">
        <v>0.55000000000000004</v>
      </c>
      <c r="R912" s="137">
        <f>Q912*H912</f>
        <v>1.7781500000000001</v>
      </c>
      <c r="S912" s="137">
        <v>0</v>
      </c>
      <c r="T912" s="138">
        <f>S912*H912</f>
        <v>0</v>
      </c>
      <c r="AR912" s="139" t="s">
        <v>365</v>
      </c>
      <c r="AT912" s="139" t="s">
        <v>379</v>
      </c>
      <c r="AU912" s="139" t="s">
        <v>85</v>
      </c>
      <c r="AY912" s="16" t="s">
        <v>144</v>
      </c>
      <c r="BE912" s="140">
        <f>IF(N912="základní",J912,0)</f>
        <v>0</v>
      </c>
      <c r="BF912" s="140">
        <f>IF(N912="snížená",J912,0)</f>
        <v>0</v>
      </c>
      <c r="BG912" s="140">
        <f>IF(N912="zákl. přenesená",J912,0)</f>
        <v>0</v>
      </c>
      <c r="BH912" s="140">
        <f>IF(N912="sníž. přenesená",J912,0)</f>
        <v>0</v>
      </c>
      <c r="BI912" s="140">
        <f>IF(N912="nulová",J912,0)</f>
        <v>0</v>
      </c>
      <c r="BJ912" s="16" t="s">
        <v>83</v>
      </c>
      <c r="BK912" s="140">
        <f>ROUND(I912*H912,2)</f>
        <v>0</v>
      </c>
      <c r="BL912" s="16" t="s">
        <v>255</v>
      </c>
      <c r="BM912" s="139" t="s">
        <v>1643</v>
      </c>
    </row>
    <row r="913" spans="2:65" s="14" customFormat="1">
      <c r="B913" s="156"/>
      <c r="D913" s="142" t="s">
        <v>153</v>
      </c>
      <c r="E913" s="157" t="s">
        <v>1</v>
      </c>
      <c r="F913" s="158" t="s">
        <v>1636</v>
      </c>
      <c r="H913" s="157" t="s">
        <v>1</v>
      </c>
      <c r="I913" s="159"/>
      <c r="L913" s="156"/>
      <c r="M913" s="160"/>
      <c r="T913" s="161"/>
      <c r="AT913" s="157" t="s">
        <v>153</v>
      </c>
      <c r="AU913" s="157" t="s">
        <v>85</v>
      </c>
      <c r="AV913" s="14" t="s">
        <v>83</v>
      </c>
      <c r="AW913" s="14" t="s">
        <v>32</v>
      </c>
      <c r="AX913" s="14" t="s">
        <v>75</v>
      </c>
      <c r="AY913" s="157" t="s">
        <v>144</v>
      </c>
    </row>
    <row r="914" spans="2:65" s="12" customFormat="1">
      <c r="B914" s="141"/>
      <c r="D914" s="142" t="s">
        <v>153</v>
      </c>
      <c r="E914" s="143" t="s">
        <v>1</v>
      </c>
      <c r="F914" s="144" t="s">
        <v>1644</v>
      </c>
      <c r="H914" s="145">
        <v>2.621</v>
      </c>
      <c r="I914" s="146"/>
      <c r="L914" s="141"/>
      <c r="M914" s="147"/>
      <c r="T914" s="148"/>
      <c r="AT914" s="143" t="s">
        <v>153</v>
      </c>
      <c r="AU914" s="143" t="s">
        <v>85</v>
      </c>
      <c r="AV914" s="12" t="s">
        <v>85</v>
      </c>
      <c r="AW914" s="12" t="s">
        <v>32</v>
      </c>
      <c r="AX914" s="12" t="s">
        <v>75</v>
      </c>
      <c r="AY914" s="143" t="s">
        <v>144</v>
      </c>
    </row>
    <row r="915" spans="2:65" s="14" customFormat="1">
      <c r="B915" s="156"/>
      <c r="D915" s="142" t="s">
        <v>153</v>
      </c>
      <c r="E915" s="157" t="s">
        <v>1</v>
      </c>
      <c r="F915" s="158" t="s">
        <v>1638</v>
      </c>
      <c r="H915" s="157" t="s">
        <v>1</v>
      </c>
      <c r="I915" s="159"/>
      <c r="L915" s="156"/>
      <c r="M915" s="160"/>
      <c r="T915" s="161"/>
      <c r="AT915" s="157" t="s">
        <v>153</v>
      </c>
      <c r="AU915" s="157" t="s">
        <v>85</v>
      </c>
      <c r="AV915" s="14" t="s">
        <v>83</v>
      </c>
      <c r="AW915" s="14" t="s">
        <v>32</v>
      </c>
      <c r="AX915" s="14" t="s">
        <v>75</v>
      </c>
      <c r="AY915" s="157" t="s">
        <v>144</v>
      </c>
    </row>
    <row r="916" spans="2:65" s="14" customFormat="1">
      <c r="B916" s="156"/>
      <c r="D916" s="142" t="s">
        <v>153</v>
      </c>
      <c r="E916" s="157" t="s">
        <v>1</v>
      </c>
      <c r="F916" s="158" t="s">
        <v>1645</v>
      </c>
      <c r="H916" s="157" t="s">
        <v>1</v>
      </c>
      <c r="I916" s="159"/>
      <c r="L916" s="156"/>
      <c r="M916" s="160"/>
      <c r="T916" s="161"/>
      <c r="AT916" s="157" t="s">
        <v>153</v>
      </c>
      <c r="AU916" s="157" t="s">
        <v>85</v>
      </c>
      <c r="AV916" s="14" t="s">
        <v>83</v>
      </c>
      <c r="AW916" s="14" t="s">
        <v>32</v>
      </c>
      <c r="AX916" s="14" t="s">
        <v>75</v>
      </c>
      <c r="AY916" s="157" t="s">
        <v>144</v>
      </c>
    </row>
    <row r="917" spans="2:65" s="12" customFormat="1">
      <c r="B917" s="141"/>
      <c r="D917" s="142" t="s">
        <v>153</v>
      </c>
      <c r="E917" s="143" t="s">
        <v>1</v>
      </c>
      <c r="F917" s="144" t="s">
        <v>1646</v>
      </c>
      <c r="H917" s="145">
        <v>0.45800000000000002</v>
      </c>
      <c r="I917" s="146"/>
      <c r="L917" s="141"/>
      <c r="M917" s="147"/>
      <c r="T917" s="148"/>
      <c r="AT917" s="143" t="s">
        <v>153</v>
      </c>
      <c r="AU917" s="143" t="s">
        <v>85</v>
      </c>
      <c r="AV917" s="12" t="s">
        <v>85</v>
      </c>
      <c r="AW917" s="12" t="s">
        <v>32</v>
      </c>
      <c r="AX917" s="12" t="s">
        <v>75</v>
      </c>
      <c r="AY917" s="143" t="s">
        <v>144</v>
      </c>
    </row>
    <row r="918" spans="2:65" s="13" customFormat="1">
      <c r="B918" s="149"/>
      <c r="D918" s="142" t="s">
        <v>153</v>
      </c>
      <c r="E918" s="150" t="s">
        <v>1</v>
      </c>
      <c r="F918" s="151" t="s">
        <v>159</v>
      </c>
      <c r="H918" s="152">
        <v>3.0790000000000002</v>
      </c>
      <c r="I918" s="153"/>
      <c r="L918" s="149"/>
      <c r="M918" s="154"/>
      <c r="T918" s="155"/>
      <c r="AT918" s="150" t="s">
        <v>153</v>
      </c>
      <c r="AU918" s="150" t="s">
        <v>85</v>
      </c>
      <c r="AV918" s="13" t="s">
        <v>151</v>
      </c>
      <c r="AW918" s="13" t="s">
        <v>32</v>
      </c>
      <c r="AX918" s="13" t="s">
        <v>83</v>
      </c>
      <c r="AY918" s="150" t="s">
        <v>144</v>
      </c>
    </row>
    <row r="919" spans="2:65" s="12" customFormat="1">
      <c r="B919" s="141"/>
      <c r="D919" s="142" t="s">
        <v>153</v>
      </c>
      <c r="F919" s="144" t="s">
        <v>1647</v>
      </c>
      <c r="H919" s="145">
        <v>3.2330000000000001</v>
      </c>
      <c r="I919" s="146"/>
      <c r="L919" s="141"/>
      <c r="M919" s="147"/>
      <c r="T919" s="148"/>
      <c r="AT919" s="143" t="s">
        <v>153</v>
      </c>
      <c r="AU919" s="143" t="s">
        <v>85</v>
      </c>
      <c r="AV919" s="12" t="s">
        <v>85</v>
      </c>
      <c r="AW919" s="12" t="s">
        <v>3</v>
      </c>
      <c r="AX919" s="12" t="s">
        <v>83</v>
      </c>
      <c r="AY919" s="143" t="s">
        <v>144</v>
      </c>
    </row>
    <row r="920" spans="2:65" s="1" customFormat="1" ht="33" customHeight="1">
      <c r="B920" s="127"/>
      <c r="C920" s="128" t="s">
        <v>1648</v>
      </c>
      <c r="D920" s="128" t="s">
        <v>147</v>
      </c>
      <c r="E920" s="129" t="s">
        <v>1649</v>
      </c>
      <c r="F920" s="130" t="s">
        <v>1650</v>
      </c>
      <c r="G920" s="131" t="s">
        <v>374</v>
      </c>
      <c r="H920" s="132">
        <v>24.6</v>
      </c>
      <c r="I920" s="133"/>
      <c r="J920" s="134">
        <f>ROUND(I920*H920,2)</f>
        <v>0</v>
      </c>
      <c r="K920" s="130" t="s">
        <v>395</v>
      </c>
      <c r="L920" s="31"/>
      <c r="M920" s="135" t="s">
        <v>1</v>
      </c>
      <c r="N920" s="136" t="s">
        <v>40</v>
      </c>
      <c r="P920" s="137">
        <f>O920*H920</f>
        <v>0</v>
      </c>
      <c r="Q920" s="137">
        <v>0</v>
      </c>
      <c r="R920" s="137">
        <f>Q920*H920</f>
        <v>0</v>
      </c>
      <c r="S920" s="137">
        <v>0</v>
      </c>
      <c r="T920" s="138">
        <f>S920*H920</f>
        <v>0</v>
      </c>
      <c r="AR920" s="139" t="s">
        <v>255</v>
      </c>
      <c r="AT920" s="139" t="s">
        <v>147</v>
      </c>
      <c r="AU920" s="139" t="s">
        <v>85</v>
      </c>
      <c r="AY920" s="16" t="s">
        <v>144</v>
      </c>
      <c r="BE920" s="140">
        <f>IF(N920="základní",J920,0)</f>
        <v>0</v>
      </c>
      <c r="BF920" s="140">
        <f>IF(N920="snížená",J920,0)</f>
        <v>0</v>
      </c>
      <c r="BG920" s="140">
        <f>IF(N920="zákl. přenesená",J920,0)</f>
        <v>0</v>
      </c>
      <c r="BH920" s="140">
        <f>IF(N920="sníž. přenesená",J920,0)</f>
        <v>0</v>
      </c>
      <c r="BI920" s="140">
        <f>IF(N920="nulová",J920,0)</f>
        <v>0</v>
      </c>
      <c r="BJ920" s="16" t="s">
        <v>83</v>
      </c>
      <c r="BK920" s="140">
        <f>ROUND(I920*H920,2)</f>
        <v>0</v>
      </c>
      <c r="BL920" s="16" t="s">
        <v>255</v>
      </c>
      <c r="BM920" s="139" t="s">
        <v>1651</v>
      </c>
    </row>
    <row r="921" spans="2:65" s="14" customFormat="1" ht="22.5">
      <c r="B921" s="156"/>
      <c r="D921" s="142" t="s">
        <v>153</v>
      </c>
      <c r="E921" s="157" t="s">
        <v>1</v>
      </c>
      <c r="F921" s="158" t="s">
        <v>1652</v>
      </c>
      <c r="H921" s="157" t="s">
        <v>1</v>
      </c>
      <c r="I921" s="159"/>
      <c r="L921" s="156"/>
      <c r="M921" s="160"/>
      <c r="T921" s="161"/>
      <c r="AT921" s="157" t="s">
        <v>153</v>
      </c>
      <c r="AU921" s="157" t="s">
        <v>85</v>
      </c>
      <c r="AV921" s="14" t="s">
        <v>83</v>
      </c>
      <c r="AW921" s="14" t="s">
        <v>32</v>
      </c>
      <c r="AX921" s="14" t="s">
        <v>75</v>
      </c>
      <c r="AY921" s="157" t="s">
        <v>144</v>
      </c>
    </row>
    <row r="922" spans="2:65" s="12" customFormat="1">
      <c r="B922" s="141"/>
      <c r="D922" s="142" t="s">
        <v>153</v>
      </c>
      <c r="E922" s="143" t="s">
        <v>1</v>
      </c>
      <c r="F922" s="144" t="s">
        <v>1653</v>
      </c>
      <c r="H922" s="145">
        <v>24.6</v>
      </c>
      <c r="I922" s="146"/>
      <c r="L922" s="141"/>
      <c r="M922" s="147"/>
      <c r="T922" s="148"/>
      <c r="AT922" s="143" t="s">
        <v>153</v>
      </c>
      <c r="AU922" s="143" t="s">
        <v>85</v>
      </c>
      <c r="AV922" s="12" t="s">
        <v>85</v>
      </c>
      <c r="AW922" s="12" t="s">
        <v>32</v>
      </c>
      <c r="AX922" s="12" t="s">
        <v>75</v>
      </c>
      <c r="AY922" s="143" t="s">
        <v>144</v>
      </c>
    </row>
    <row r="923" spans="2:65" s="13" customFormat="1">
      <c r="B923" s="149"/>
      <c r="D923" s="142" t="s">
        <v>153</v>
      </c>
      <c r="E923" s="150" t="s">
        <v>1</v>
      </c>
      <c r="F923" s="151" t="s">
        <v>159</v>
      </c>
      <c r="H923" s="152">
        <v>24.6</v>
      </c>
      <c r="I923" s="153"/>
      <c r="L923" s="149"/>
      <c r="M923" s="154"/>
      <c r="T923" s="155"/>
      <c r="AT923" s="150" t="s">
        <v>153</v>
      </c>
      <c r="AU923" s="150" t="s">
        <v>85</v>
      </c>
      <c r="AV923" s="13" t="s">
        <v>151</v>
      </c>
      <c r="AW923" s="13" t="s">
        <v>32</v>
      </c>
      <c r="AX923" s="13" t="s">
        <v>83</v>
      </c>
      <c r="AY923" s="150" t="s">
        <v>144</v>
      </c>
    </row>
    <row r="924" spans="2:65" s="1" customFormat="1" ht="21.75" customHeight="1">
      <c r="B924" s="127"/>
      <c r="C924" s="162" t="s">
        <v>1654</v>
      </c>
      <c r="D924" s="162" t="s">
        <v>379</v>
      </c>
      <c r="E924" s="163" t="s">
        <v>1655</v>
      </c>
      <c r="F924" s="164" t="s">
        <v>1656</v>
      </c>
      <c r="G924" s="165" t="s">
        <v>162</v>
      </c>
      <c r="H924" s="166">
        <v>0.77500000000000002</v>
      </c>
      <c r="I924" s="167"/>
      <c r="J924" s="168">
        <f>ROUND(I924*H924,2)</f>
        <v>0</v>
      </c>
      <c r="K924" s="164" t="s">
        <v>395</v>
      </c>
      <c r="L924" s="169"/>
      <c r="M924" s="170" t="s">
        <v>1</v>
      </c>
      <c r="N924" s="171" t="s">
        <v>40</v>
      </c>
      <c r="P924" s="137">
        <f>O924*H924</f>
        <v>0</v>
      </c>
      <c r="Q924" s="137">
        <v>0.55000000000000004</v>
      </c>
      <c r="R924" s="137">
        <f>Q924*H924</f>
        <v>0.42625000000000007</v>
      </c>
      <c r="S924" s="137">
        <v>0</v>
      </c>
      <c r="T924" s="138">
        <f>S924*H924</f>
        <v>0</v>
      </c>
      <c r="AR924" s="139" t="s">
        <v>365</v>
      </c>
      <c r="AT924" s="139" t="s">
        <v>379</v>
      </c>
      <c r="AU924" s="139" t="s">
        <v>85</v>
      </c>
      <c r="AY924" s="16" t="s">
        <v>144</v>
      </c>
      <c r="BE924" s="140">
        <f>IF(N924="základní",J924,0)</f>
        <v>0</v>
      </c>
      <c r="BF924" s="140">
        <f>IF(N924="snížená",J924,0)</f>
        <v>0</v>
      </c>
      <c r="BG924" s="140">
        <f>IF(N924="zákl. přenesená",J924,0)</f>
        <v>0</v>
      </c>
      <c r="BH924" s="140">
        <f>IF(N924="sníž. přenesená",J924,0)</f>
        <v>0</v>
      </c>
      <c r="BI924" s="140">
        <f>IF(N924="nulová",J924,0)</f>
        <v>0</v>
      </c>
      <c r="BJ924" s="16" t="s">
        <v>83</v>
      </c>
      <c r="BK924" s="140">
        <f>ROUND(I924*H924,2)</f>
        <v>0</v>
      </c>
      <c r="BL924" s="16" t="s">
        <v>255</v>
      </c>
      <c r="BM924" s="139" t="s">
        <v>1657</v>
      </c>
    </row>
    <row r="925" spans="2:65" s="14" customFormat="1" ht="22.5">
      <c r="B925" s="156"/>
      <c r="D925" s="142" t="s">
        <v>153</v>
      </c>
      <c r="E925" s="157" t="s">
        <v>1</v>
      </c>
      <c r="F925" s="158" t="s">
        <v>1652</v>
      </c>
      <c r="H925" s="157" t="s">
        <v>1</v>
      </c>
      <c r="I925" s="159"/>
      <c r="L925" s="156"/>
      <c r="M925" s="160"/>
      <c r="T925" s="161"/>
      <c r="AT925" s="157" t="s">
        <v>153</v>
      </c>
      <c r="AU925" s="157" t="s">
        <v>85</v>
      </c>
      <c r="AV925" s="14" t="s">
        <v>83</v>
      </c>
      <c r="AW925" s="14" t="s">
        <v>32</v>
      </c>
      <c r="AX925" s="14" t="s">
        <v>75</v>
      </c>
      <c r="AY925" s="157" t="s">
        <v>144</v>
      </c>
    </row>
    <row r="926" spans="2:65" s="12" customFormat="1">
      <c r="B926" s="141"/>
      <c r="D926" s="142" t="s">
        <v>153</v>
      </c>
      <c r="E926" s="143" t="s">
        <v>1</v>
      </c>
      <c r="F926" s="144" t="s">
        <v>1658</v>
      </c>
      <c r="H926" s="145">
        <v>0.73799999999999999</v>
      </c>
      <c r="I926" s="146"/>
      <c r="L926" s="141"/>
      <c r="M926" s="147"/>
      <c r="T926" s="148"/>
      <c r="AT926" s="143" t="s">
        <v>153</v>
      </c>
      <c r="AU926" s="143" t="s">
        <v>85</v>
      </c>
      <c r="AV926" s="12" t="s">
        <v>85</v>
      </c>
      <c r="AW926" s="12" t="s">
        <v>32</v>
      </c>
      <c r="AX926" s="12" t="s">
        <v>75</v>
      </c>
      <c r="AY926" s="143" t="s">
        <v>144</v>
      </c>
    </row>
    <row r="927" spans="2:65" s="13" customFormat="1">
      <c r="B927" s="149"/>
      <c r="D927" s="142" t="s">
        <v>153</v>
      </c>
      <c r="E927" s="150" t="s">
        <v>1</v>
      </c>
      <c r="F927" s="151" t="s">
        <v>159</v>
      </c>
      <c r="H927" s="152">
        <v>0.73799999999999999</v>
      </c>
      <c r="I927" s="153"/>
      <c r="L927" s="149"/>
      <c r="M927" s="154"/>
      <c r="T927" s="155"/>
      <c r="AT927" s="150" t="s">
        <v>153</v>
      </c>
      <c r="AU927" s="150" t="s">
        <v>85</v>
      </c>
      <c r="AV927" s="13" t="s">
        <v>151</v>
      </c>
      <c r="AW927" s="13" t="s">
        <v>32</v>
      </c>
      <c r="AX927" s="13" t="s">
        <v>83</v>
      </c>
      <c r="AY927" s="150" t="s">
        <v>144</v>
      </c>
    </row>
    <row r="928" spans="2:65" s="12" customFormat="1">
      <c r="B928" s="141"/>
      <c r="D928" s="142" t="s">
        <v>153</v>
      </c>
      <c r="F928" s="144" t="s">
        <v>1659</v>
      </c>
      <c r="H928" s="145">
        <v>0.77500000000000002</v>
      </c>
      <c r="I928" s="146"/>
      <c r="L928" s="141"/>
      <c r="M928" s="147"/>
      <c r="T928" s="148"/>
      <c r="AT928" s="143" t="s">
        <v>153</v>
      </c>
      <c r="AU928" s="143" t="s">
        <v>85</v>
      </c>
      <c r="AV928" s="12" t="s">
        <v>85</v>
      </c>
      <c r="AW928" s="12" t="s">
        <v>3</v>
      </c>
      <c r="AX928" s="12" t="s">
        <v>83</v>
      </c>
      <c r="AY928" s="143" t="s">
        <v>144</v>
      </c>
    </row>
    <row r="929" spans="2:65" s="1" customFormat="1" ht="24.2" customHeight="1">
      <c r="B929" s="127"/>
      <c r="C929" s="128" t="s">
        <v>1660</v>
      </c>
      <c r="D929" s="128" t="s">
        <v>147</v>
      </c>
      <c r="E929" s="129" t="s">
        <v>1661</v>
      </c>
      <c r="F929" s="130" t="s">
        <v>1662</v>
      </c>
      <c r="G929" s="131" t="s">
        <v>150</v>
      </c>
      <c r="H929" s="132">
        <v>150.85900000000001</v>
      </c>
      <c r="I929" s="133"/>
      <c r="J929" s="134">
        <f>ROUND(I929*H929,2)</f>
        <v>0</v>
      </c>
      <c r="K929" s="130" t="s">
        <v>395</v>
      </c>
      <c r="L929" s="31"/>
      <c r="M929" s="135" t="s">
        <v>1</v>
      </c>
      <c r="N929" s="136" t="s">
        <v>40</v>
      </c>
      <c r="P929" s="137">
        <f>O929*H929</f>
        <v>0</v>
      </c>
      <c r="Q929" s="137">
        <v>0</v>
      </c>
      <c r="R929" s="137">
        <f>Q929*H929</f>
        <v>0</v>
      </c>
      <c r="S929" s="137">
        <v>0</v>
      </c>
      <c r="T929" s="138">
        <f>S929*H929</f>
        <v>0</v>
      </c>
      <c r="AR929" s="139" t="s">
        <v>255</v>
      </c>
      <c r="AT929" s="139" t="s">
        <v>147</v>
      </c>
      <c r="AU929" s="139" t="s">
        <v>85</v>
      </c>
      <c r="AY929" s="16" t="s">
        <v>144</v>
      </c>
      <c r="BE929" s="140">
        <f>IF(N929="základní",J929,0)</f>
        <v>0</v>
      </c>
      <c r="BF929" s="140">
        <f>IF(N929="snížená",J929,0)</f>
        <v>0</v>
      </c>
      <c r="BG929" s="140">
        <f>IF(N929="zákl. přenesená",J929,0)</f>
        <v>0</v>
      </c>
      <c r="BH929" s="140">
        <f>IF(N929="sníž. přenesená",J929,0)</f>
        <v>0</v>
      </c>
      <c r="BI929" s="140">
        <f>IF(N929="nulová",J929,0)</f>
        <v>0</v>
      </c>
      <c r="BJ929" s="16" t="s">
        <v>83</v>
      </c>
      <c r="BK929" s="140">
        <f>ROUND(I929*H929,2)</f>
        <v>0</v>
      </c>
      <c r="BL929" s="16" t="s">
        <v>255</v>
      </c>
      <c r="BM929" s="139" t="s">
        <v>1663</v>
      </c>
    </row>
    <row r="930" spans="2:65" s="14" customFormat="1">
      <c r="B930" s="156"/>
      <c r="D930" s="142" t="s">
        <v>153</v>
      </c>
      <c r="E930" s="157" t="s">
        <v>1</v>
      </c>
      <c r="F930" s="158" t="s">
        <v>1664</v>
      </c>
      <c r="H930" s="157" t="s">
        <v>1</v>
      </c>
      <c r="I930" s="159"/>
      <c r="L930" s="156"/>
      <c r="M930" s="160"/>
      <c r="T930" s="161"/>
      <c r="AT930" s="157" t="s">
        <v>153</v>
      </c>
      <c r="AU930" s="157" t="s">
        <v>85</v>
      </c>
      <c r="AV930" s="14" t="s">
        <v>83</v>
      </c>
      <c r="AW930" s="14" t="s">
        <v>32</v>
      </c>
      <c r="AX930" s="14" t="s">
        <v>75</v>
      </c>
      <c r="AY930" s="157" t="s">
        <v>144</v>
      </c>
    </row>
    <row r="931" spans="2:65" s="12" customFormat="1">
      <c r="B931" s="141"/>
      <c r="D931" s="142" t="s">
        <v>153</v>
      </c>
      <c r="E931" s="143" t="s">
        <v>1</v>
      </c>
      <c r="F931" s="144" t="s">
        <v>726</v>
      </c>
      <c r="H931" s="145">
        <v>150.85900000000001</v>
      </c>
      <c r="I931" s="146"/>
      <c r="L931" s="141"/>
      <c r="M931" s="147"/>
      <c r="T931" s="148"/>
      <c r="AT931" s="143" t="s">
        <v>153</v>
      </c>
      <c r="AU931" s="143" t="s">
        <v>85</v>
      </c>
      <c r="AV931" s="12" t="s">
        <v>85</v>
      </c>
      <c r="AW931" s="12" t="s">
        <v>32</v>
      </c>
      <c r="AX931" s="12" t="s">
        <v>83</v>
      </c>
      <c r="AY931" s="143" t="s">
        <v>144</v>
      </c>
    </row>
    <row r="932" spans="2:65" s="1" customFormat="1" ht="16.5" customHeight="1">
      <c r="B932" s="127"/>
      <c r="C932" s="162" t="s">
        <v>1665</v>
      </c>
      <c r="D932" s="162" t="s">
        <v>379</v>
      </c>
      <c r="E932" s="163" t="s">
        <v>1666</v>
      </c>
      <c r="F932" s="164" t="s">
        <v>1667</v>
      </c>
      <c r="G932" s="165" t="s">
        <v>162</v>
      </c>
      <c r="H932" s="166">
        <v>3.802</v>
      </c>
      <c r="I932" s="167"/>
      <c r="J932" s="168">
        <f>ROUND(I932*H932,2)</f>
        <v>0</v>
      </c>
      <c r="K932" s="164" t="s">
        <v>395</v>
      </c>
      <c r="L932" s="169"/>
      <c r="M932" s="170" t="s">
        <v>1</v>
      </c>
      <c r="N932" s="171" t="s">
        <v>40</v>
      </c>
      <c r="P932" s="137">
        <f>O932*H932</f>
        <v>0</v>
      </c>
      <c r="Q932" s="137">
        <v>0.55000000000000004</v>
      </c>
      <c r="R932" s="137">
        <f>Q932*H932</f>
        <v>2.0911000000000004</v>
      </c>
      <c r="S932" s="137">
        <v>0</v>
      </c>
      <c r="T932" s="138">
        <f>S932*H932</f>
        <v>0</v>
      </c>
      <c r="AR932" s="139" t="s">
        <v>365</v>
      </c>
      <c r="AT932" s="139" t="s">
        <v>379</v>
      </c>
      <c r="AU932" s="139" t="s">
        <v>85</v>
      </c>
      <c r="AY932" s="16" t="s">
        <v>144</v>
      </c>
      <c r="BE932" s="140">
        <f>IF(N932="základní",J932,0)</f>
        <v>0</v>
      </c>
      <c r="BF932" s="140">
        <f>IF(N932="snížená",J932,0)</f>
        <v>0</v>
      </c>
      <c r="BG932" s="140">
        <f>IF(N932="zákl. přenesená",J932,0)</f>
        <v>0</v>
      </c>
      <c r="BH932" s="140">
        <f>IF(N932="sníž. přenesená",J932,0)</f>
        <v>0</v>
      </c>
      <c r="BI932" s="140">
        <f>IF(N932="nulová",J932,0)</f>
        <v>0</v>
      </c>
      <c r="BJ932" s="16" t="s">
        <v>83</v>
      </c>
      <c r="BK932" s="140">
        <f>ROUND(I932*H932,2)</f>
        <v>0</v>
      </c>
      <c r="BL932" s="16" t="s">
        <v>255</v>
      </c>
      <c r="BM932" s="139" t="s">
        <v>1668</v>
      </c>
    </row>
    <row r="933" spans="2:65" s="12" customFormat="1">
      <c r="B933" s="141"/>
      <c r="D933" s="142" t="s">
        <v>153</v>
      </c>
      <c r="E933" s="143" t="s">
        <v>1</v>
      </c>
      <c r="F933" s="144" t="s">
        <v>1669</v>
      </c>
      <c r="H933" s="145">
        <v>3.621</v>
      </c>
      <c r="I933" s="146"/>
      <c r="L933" s="141"/>
      <c r="M933" s="147"/>
      <c r="T933" s="148"/>
      <c r="AT933" s="143" t="s">
        <v>153</v>
      </c>
      <c r="AU933" s="143" t="s">
        <v>85</v>
      </c>
      <c r="AV933" s="12" t="s">
        <v>85</v>
      </c>
      <c r="AW933" s="12" t="s">
        <v>32</v>
      </c>
      <c r="AX933" s="12" t="s">
        <v>75</v>
      </c>
      <c r="AY933" s="143" t="s">
        <v>144</v>
      </c>
    </row>
    <row r="934" spans="2:65" s="13" customFormat="1">
      <c r="B934" s="149"/>
      <c r="D934" s="142" t="s">
        <v>153</v>
      </c>
      <c r="E934" s="150" t="s">
        <v>1</v>
      </c>
      <c r="F934" s="151" t="s">
        <v>159</v>
      </c>
      <c r="H934" s="152">
        <v>3.621</v>
      </c>
      <c r="I934" s="153"/>
      <c r="L934" s="149"/>
      <c r="M934" s="154"/>
      <c r="T934" s="155"/>
      <c r="AT934" s="150" t="s">
        <v>153</v>
      </c>
      <c r="AU934" s="150" t="s">
        <v>85</v>
      </c>
      <c r="AV934" s="13" t="s">
        <v>151</v>
      </c>
      <c r="AW934" s="13" t="s">
        <v>32</v>
      </c>
      <c r="AX934" s="13" t="s">
        <v>83</v>
      </c>
      <c r="AY934" s="150" t="s">
        <v>144</v>
      </c>
    </row>
    <row r="935" spans="2:65" s="12" customFormat="1">
      <c r="B935" s="141"/>
      <c r="D935" s="142" t="s">
        <v>153</v>
      </c>
      <c r="F935" s="144" t="s">
        <v>1670</v>
      </c>
      <c r="H935" s="145">
        <v>3.802</v>
      </c>
      <c r="I935" s="146"/>
      <c r="L935" s="141"/>
      <c r="M935" s="147"/>
      <c r="T935" s="148"/>
      <c r="AT935" s="143" t="s">
        <v>153</v>
      </c>
      <c r="AU935" s="143" t="s">
        <v>85</v>
      </c>
      <c r="AV935" s="12" t="s">
        <v>85</v>
      </c>
      <c r="AW935" s="12" t="s">
        <v>3</v>
      </c>
      <c r="AX935" s="12" t="s">
        <v>83</v>
      </c>
      <c r="AY935" s="143" t="s">
        <v>144</v>
      </c>
    </row>
    <row r="936" spans="2:65" s="1" customFormat="1" ht="16.5" customHeight="1">
      <c r="B936" s="127"/>
      <c r="C936" s="128" t="s">
        <v>1671</v>
      </c>
      <c r="D936" s="128" t="s">
        <v>147</v>
      </c>
      <c r="E936" s="129" t="s">
        <v>1672</v>
      </c>
      <c r="F936" s="130" t="s">
        <v>1673</v>
      </c>
      <c r="G936" s="131" t="s">
        <v>150</v>
      </c>
      <c r="H936" s="132">
        <v>3.0230000000000001</v>
      </c>
      <c r="I936" s="133"/>
      <c r="J936" s="134">
        <f>ROUND(I936*H936,2)</f>
        <v>0</v>
      </c>
      <c r="K936" s="130" t="s">
        <v>395</v>
      </c>
      <c r="L936" s="31"/>
      <c r="M936" s="135" t="s">
        <v>1</v>
      </c>
      <c r="N936" s="136" t="s">
        <v>40</v>
      </c>
      <c r="P936" s="137">
        <f>O936*H936</f>
        <v>0</v>
      </c>
      <c r="Q936" s="137">
        <v>0</v>
      </c>
      <c r="R936" s="137">
        <f>Q936*H936</f>
        <v>0</v>
      </c>
      <c r="S936" s="137">
        <v>1.4999999999999999E-2</v>
      </c>
      <c r="T936" s="138">
        <f>S936*H936</f>
        <v>4.5345000000000003E-2</v>
      </c>
      <c r="AR936" s="139" t="s">
        <v>255</v>
      </c>
      <c r="AT936" s="139" t="s">
        <v>147</v>
      </c>
      <c r="AU936" s="139" t="s">
        <v>85</v>
      </c>
      <c r="AY936" s="16" t="s">
        <v>144</v>
      </c>
      <c r="BE936" s="140">
        <f>IF(N936="základní",J936,0)</f>
        <v>0</v>
      </c>
      <c r="BF936" s="140">
        <f>IF(N936="snížená",J936,0)</f>
        <v>0</v>
      </c>
      <c r="BG936" s="140">
        <f>IF(N936="zákl. přenesená",J936,0)</f>
        <v>0</v>
      </c>
      <c r="BH936" s="140">
        <f>IF(N936="sníž. přenesená",J936,0)</f>
        <v>0</v>
      </c>
      <c r="BI936" s="140">
        <f>IF(N936="nulová",J936,0)</f>
        <v>0</v>
      </c>
      <c r="BJ936" s="16" t="s">
        <v>83</v>
      </c>
      <c r="BK936" s="140">
        <f>ROUND(I936*H936,2)</f>
        <v>0</v>
      </c>
      <c r="BL936" s="16" t="s">
        <v>255</v>
      </c>
      <c r="BM936" s="139" t="s">
        <v>1674</v>
      </c>
    </row>
    <row r="937" spans="2:65" s="14" customFormat="1">
      <c r="B937" s="156"/>
      <c r="D937" s="142" t="s">
        <v>153</v>
      </c>
      <c r="E937" s="157" t="s">
        <v>1</v>
      </c>
      <c r="F937" s="158" t="s">
        <v>1675</v>
      </c>
      <c r="H937" s="157" t="s">
        <v>1</v>
      </c>
      <c r="I937" s="159"/>
      <c r="L937" s="156"/>
      <c r="M937" s="160"/>
      <c r="T937" s="161"/>
      <c r="AT937" s="157" t="s">
        <v>153</v>
      </c>
      <c r="AU937" s="157" t="s">
        <v>85</v>
      </c>
      <c r="AV937" s="14" t="s">
        <v>83</v>
      </c>
      <c r="AW937" s="14" t="s">
        <v>32</v>
      </c>
      <c r="AX937" s="14" t="s">
        <v>75</v>
      </c>
      <c r="AY937" s="157" t="s">
        <v>144</v>
      </c>
    </row>
    <row r="938" spans="2:65" s="14" customFormat="1">
      <c r="B938" s="156"/>
      <c r="D938" s="142" t="s">
        <v>153</v>
      </c>
      <c r="E938" s="157" t="s">
        <v>1</v>
      </c>
      <c r="F938" s="158" t="s">
        <v>719</v>
      </c>
      <c r="H938" s="157" t="s">
        <v>1</v>
      </c>
      <c r="I938" s="159"/>
      <c r="L938" s="156"/>
      <c r="M938" s="160"/>
      <c r="T938" s="161"/>
      <c r="AT938" s="157" t="s">
        <v>153</v>
      </c>
      <c r="AU938" s="157" t="s">
        <v>85</v>
      </c>
      <c r="AV938" s="14" t="s">
        <v>83</v>
      </c>
      <c r="AW938" s="14" t="s">
        <v>32</v>
      </c>
      <c r="AX938" s="14" t="s">
        <v>75</v>
      </c>
      <c r="AY938" s="157" t="s">
        <v>144</v>
      </c>
    </row>
    <row r="939" spans="2:65" s="12" customFormat="1">
      <c r="B939" s="141"/>
      <c r="D939" s="142" t="s">
        <v>153</v>
      </c>
      <c r="E939" s="143" t="s">
        <v>1</v>
      </c>
      <c r="F939" s="144" t="s">
        <v>1676</v>
      </c>
      <c r="H939" s="145">
        <v>3.0230000000000001</v>
      </c>
      <c r="I939" s="146"/>
      <c r="L939" s="141"/>
      <c r="M939" s="147"/>
      <c r="T939" s="148"/>
      <c r="AT939" s="143" t="s">
        <v>153</v>
      </c>
      <c r="AU939" s="143" t="s">
        <v>85</v>
      </c>
      <c r="AV939" s="12" t="s">
        <v>85</v>
      </c>
      <c r="AW939" s="12" t="s">
        <v>32</v>
      </c>
      <c r="AX939" s="12" t="s">
        <v>75</v>
      </c>
      <c r="AY939" s="143" t="s">
        <v>144</v>
      </c>
    </row>
    <row r="940" spans="2:65" s="13" customFormat="1">
      <c r="B940" s="149"/>
      <c r="D940" s="142" t="s">
        <v>153</v>
      </c>
      <c r="E940" s="150" t="s">
        <v>1</v>
      </c>
      <c r="F940" s="151" t="s">
        <v>159</v>
      </c>
      <c r="H940" s="152">
        <v>3.0230000000000001</v>
      </c>
      <c r="I940" s="153"/>
      <c r="L940" s="149"/>
      <c r="M940" s="154"/>
      <c r="T940" s="155"/>
      <c r="AT940" s="150" t="s">
        <v>153</v>
      </c>
      <c r="AU940" s="150" t="s">
        <v>85</v>
      </c>
      <c r="AV940" s="13" t="s">
        <v>151</v>
      </c>
      <c r="AW940" s="13" t="s">
        <v>32</v>
      </c>
      <c r="AX940" s="13" t="s">
        <v>83</v>
      </c>
      <c r="AY940" s="150" t="s">
        <v>144</v>
      </c>
    </row>
    <row r="941" spans="2:65" s="1" customFormat="1" ht="24.2" customHeight="1">
      <c r="B941" s="127"/>
      <c r="C941" s="128" t="s">
        <v>1677</v>
      </c>
      <c r="D941" s="128" t="s">
        <v>147</v>
      </c>
      <c r="E941" s="129" t="s">
        <v>1678</v>
      </c>
      <c r="F941" s="130" t="s">
        <v>1679</v>
      </c>
      <c r="G941" s="131" t="s">
        <v>162</v>
      </c>
      <c r="H941" s="132">
        <v>8.2110000000000003</v>
      </c>
      <c r="I941" s="133"/>
      <c r="J941" s="134">
        <f>ROUND(I941*H941,2)</f>
        <v>0</v>
      </c>
      <c r="K941" s="130" t="s">
        <v>395</v>
      </c>
      <c r="L941" s="31"/>
      <c r="M941" s="135" t="s">
        <v>1</v>
      </c>
      <c r="N941" s="136" t="s">
        <v>40</v>
      </c>
      <c r="P941" s="137">
        <f>O941*H941</f>
        <v>0</v>
      </c>
      <c r="Q941" s="137">
        <v>2.2837798999999999E-2</v>
      </c>
      <c r="R941" s="137">
        <f>Q941*H941</f>
        <v>0.187521167589</v>
      </c>
      <c r="S941" s="137">
        <v>0</v>
      </c>
      <c r="T941" s="138">
        <f>S941*H941</f>
        <v>0</v>
      </c>
      <c r="AR941" s="139" t="s">
        <v>255</v>
      </c>
      <c r="AT941" s="139" t="s">
        <v>147</v>
      </c>
      <c r="AU941" s="139" t="s">
        <v>85</v>
      </c>
      <c r="AY941" s="16" t="s">
        <v>144</v>
      </c>
      <c r="BE941" s="140">
        <f>IF(N941="základní",J941,0)</f>
        <v>0</v>
      </c>
      <c r="BF941" s="140">
        <f>IF(N941="snížená",J941,0)</f>
        <v>0</v>
      </c>
      <c r="BG941" s="140">
        <f>IF(N941="zákl. přenesená",J941,0)</f>
        <v>0</v>
      </c>
      <c r="BH941" s="140">
        <f>IF(N941="sníž. přenesená",J941,0)</f>
        <v>0</v>
      </c>
      <c r="BI941" s="140">
        <f>IF(N941="nulová",J941,0)</f>
        <v>0</v>
      </c>
      <c r="BJ941" s="16" t="s">
        <v>83</v>
      </c>
      <c r="BK941" s="140">
        <f>ROUND(I941*H941,2)</f>
        <v>0</v>
      </c>
      <c r="BL941" s="16" t="s">
        <v>255</v>
      </c>
      <c r="BM941" s="139" t="s">
        <v>1680</v>
      </c>
    </row>
    <row r="942" spans="2:65" s="12" customFormat="1">
      <c r="B942" s="141"/>
      <c r="D942" s="142" t="s">
        <v>153</v>
      </c>
      <c r="E942" s="143" t="s">
        <v>1</v>
      </c>
      <c r="F942" s="144" t="s">
        <v>1681</v>
      </c>
      <c r="H942" s="145">
        <v>8.2110000000000003</v>
      </c>
      <c r="I942" s="146"/>
      <c r="L942" s="141"/>
      <c r="M942" s="147"/>
      <c r="T942" s="148"/>
      <c r="AT942" s="143" t="s">
        <v>153</v>
      </c>
      <c r="AU942" s="143" t="s">
        <v>85</v>
      </c>
      <c r="AV942" s="12" t="s">
        <v>85</v>
      </c>
      <c r="AW942" s="12" t="s">
        <v>32</v>
      </c>
      <c r="AX942" s="12" t="s">
        <v>75</v>
      </c>
      <c r="AY942" s="143" t="s">
        <v>144</v>
      </c>
    </row>
    <row r="943" spans="2:65" s="13" customFormat="1">
      <c r="B943" s="149"/>
      <c r="D943" s="142" t="s">
        <v>153</v>
      </c>
      <c r="E943" s="150" t="s">
        <v>1</v>
      </c>
      <c r="F943" s="151" t="s">
        <v>159</v>
      </c>
      <c r="H943" s="152">
        <v>8.2110000000000003</v>
      </c>
      <c r="I943" s="153"/>
      <c r="L943" s="149"/>
      <c r="M943" s="154"/>
      <c r="T943" s="155"/>
      <c r="AT943" s="150" t="s">
        <v>153</v>
      </c>
      <c r="AU943" s="150" t="s">
        <v>85</v>
      </c>
      <c r="AV943" s="13" t="s">
        <v>151</v>
      </c>
      <c r="AW943" s="13" t="s">
        <v>32</v>
      </c>
      <c r="AX943" s="13" t="s">
        <v>83</v>
      </c>
      <c r="AY943" s="150" t="s">
        <v>144</v>
      </c>
    </row>
    <row r="944" spans="2:65" s="1" customFormat="1" ht="24.2" customHeight="1">
      <c r="B944" s="127"/>
      <c r="C944" s="128" t="s">
        <v>1682</v>
      </c>
      <c r="D944" s="128" t="s">
        <v>147</v>
      </c>
      <c r="E944" s="129" t="s">
        <v>1683</v>
      </c>
      <c r="F944" s="130" t="s">
        <v>1684</v>
      </c>
      <c r="G944" s="131" t="s">
        <v>150</v>
      </c>
      <c r="H944" s="132">
        <v>30.625</v>
      </c>
      <c r="I944" s="133"/>
      <c r="J944" s="134">
        <f>ROUND(I944*H944,2)</f>
        <v>0</v>
      </c>
      <c r="K944" s="130" t="s">
        <v>395</v>
      </c>
      <c r="L944" s="31"/>
      <c r="M944" s="135" t="s">
        <v>1</v>
      </c>
      <c r="N944" s="136" t="s">
        <v>40</v>
      </c>
      <c r="P944" s="137">
        <f>O944*H944</f>
        <v>0</v>
      </c>
      <c r="Q944" s="137">
        <v>1.4200000000000001E-2</v>
      </c>
      <c r="R944" s="137">
        <f>Q944*H944</f>
        <v>0.43487500000000001</v>
      </c>
      <c r="S944" s="137">
        <v>0</v>
      </c>
      <c r="T944" s="138">
        <f>S944*H944</f>
        <v>0</v>
      </c>
      <c r="AR944" s="139" t="s">
        <v>255</v>
      </c>
      <c r="AT944" s="139" t="s">
        <v>147</v>
      </c>
      <c r="AU944" s="139" t="s">
        <v>85</v>
      </c>
      <c r="AY944" s="16" t="s">
        <v>144</v>
      </c>
      <c r="BE944" s="140">
        <f>IF(N944="základní",J944,0)</f>
        <v>0</v>
      </c>
      <c r="BF944" s="140">
        <f>IF(N944="snížená",J944,0)</f>
        <v>0</v>
      </c>
      <c r="BG944" s="140">
        <f>IF(N944="zákl. přenesená",J944,0)</f>
        <v>0</v>
      </c>
      <c r="BH944" s="140">
        <f>IF(N944="sníž. přenesená",J944,0)</f>
        <v>0</v>
      </c>
      <c r="BI944" s="140">
        <f>IF(N944="nulová",J944,0)</f>
        <v>0</v>
      </c>
      <c r="BJ944" s="16" t="s">
        <v>83</v>
      </c>
      <c r="BK944" s="140">
        <f>ROUND(I944*H944,2)</f>
        <v>0</v>
      </c>
      <c r="BL944" s="16" t="s">
        <v>255</v>
      </c>
      <c r="BM944" s="139" t="s">
        <v>1685</v>
      </c>
    </row>
    <row r="945" spans="2:65" s="14" customFormat="1">
      <c r="B945" s="156"/>
      <c r="D945" s="142" t="s">
        <v>153</v>
      </c>
      <c r="E945" s="157" t="s">
        <v>1</v>
      </c>
      <c r="F945" s="158" t="s">
        <v>1686</v>
      </c>
      <c r="H945" s="157" t="s">
        <v>1</v>
      </c>
      <c r="I945" s="159"/>
      <c r="L945" s="156"/>
      <c r="M945" s="160"/>
      <c r="T945" s="161"/>
      <c r="AT945" s="157" t="s">
        <v>153</v>
      </c>
      <c r="AU945" s="157" t="s">
        <v>85</v>
      </c>
      <c r="AV945" s="14" t="s">
        <v>83</v>
      </c>
      <c r="AW945" s="14" t="s">
        <v>32</v>
      </c>
      <c r="AX945" s="14" t="s">
        <v>75</v>
      </c>
      <c r="AY945" s="157" t="s">
        <v>144</v>
      </c>
    </row>
    <row r="946" spans="2:65" s="14" customFormat="1">
      <c r="B946" s="156"/>
      <c r="D946" s="142" t="s">
        <v>153</v>
      </c>
      <c r="E946" s="157" t="s">
        <v>1</v>
      </c>
      <c r="F946" s="158" t="s">
        <v>369</v>
      </c>
      <c r="H946" s="157" t="s">
        <v>1</v>
      </c>
      <c r="I946" s="159"/>
      <c r="L946" s="156"/>
      <c r="M946" s="160"/>
      <c r="T946" s="161"/>
      <c r="AT946" s="157" t="s">
        <v>153</v>
      </c>
      <c r="AU946" s="157" t="s">
        <v>85</v>
      </c>
      <c r="AV946" s="14" t="s">
        <v>83</v>
      </c>
      <c r="AW946" s="14" t="s">
        <v>32</v>
      </c>
      <c r="AX946" s="14" t="s">
        <v>75</v>
      </c>
      <c r="AY946" s="157" t="s">
        <v>144</v>
      </c>
    </row>
    <row r="947" spans="2:65" s="12" customFormat="1">
      <c r="B947" s="141"/>
      <c r="D947" s="142" t="s">
        <v>153</v>
      </c>
      <c r="E947" s="143" t="s">
        <v>1</v>
      </c>
      <c r="F947" s="144" t="s">
        <v>370</v>
      </c>
      <c r="H947" s="145">
        <v>30.625</v>
      </c>
      <c r="I947" s="146"/>
      <c r="L947" s="141"/>
      <c r="M947" s="147"/>
      <c r="T947" s="148"/>
      <c r="AT947" s="143" t="s">
        <v>153</v>
      </c>
      <c r="AU947" s="143" t="s">
        <v>85</v>
      </c>
      <c r="AV947" s="12" t="s">
        <v>85</v>
      </c>
      <c r="AW947" s="12" t="s">
        <v>32</v>
      </c>
      <c r="AX947" s="12" t="s">
        <v>75</v>
      </c>
      <c r="AY947" s="143" t="s">
        <v>144</v>
      </c>
    </row>
    <row r="948" spans="2:65" s="13" customFormat="1">
      <c r="B948" s="149"/>
      <c r="D948" s="142" t="s">
        <v>153</v>
      </c>
      <c r="E948" s="150" t="s">
        <v>1</v>
      </c>
      <c r="F948" s="151" t="s">
        <v>159</v>
      </c>
      <c r="H948" s="152">
        <v>30.625</v>
      </c>
      <c r="I948" s="153"/>
      <c r="L948" s="149"/>
      <c r="M948" s="154"/>
      <c r="T948" s="155"/>
      <c r="AT948" s="150" t="s">
        <v>153</v>
      </c>
      <c r="AU948" s="150" t="s">
        <v>85</v>
      </c>
      <c r="AV948" s="13" t="s">
        <v>151</v>
      </c>
      <c r="AW948" s="13" t="s">
        <v>32</v>
      </c>
      <c r="AX948" s="13" t="s">
        <v>83</v>
      </c>
      <c r="AY948" s="150" t="s">
        <v>144</v>
      </c>
    </row>
    <row r="949" spans="2:65" s="1" customFormat="1" ht="24.2" customHeight="1">
      <c r="B949" s="127"/>
      <c r="C949" s="128" t="s">
        <v>1687</v>
      </c>
      <c r="D949" s="128" t="s">
        <v>147</v>
      </c>
      <c r="E949" s="129" t="s">
        <v>1688</v>
      </c>
      <c r="F949" s="130" t="s">
        <v>1689</v>
      </c>
      <c r="G949" s="131" t="s">
        <v>744</v>
      </c>
      <c r="H949" s="172"/>
      <c r="I949" s="133"/>
      <c r="J949" s="134">
        <f>ROUND(I949*H949,2)</f>
        <v>0</v>
      </c>
      <c r="K949" s="130" t="s">
        <v>395</v>
      </c>
      <c r="L949" s="31"/>
      <c r="M949" s="135" t="s">
        <v>1</v>
      </c>
      <c r="N949" s="136" t="s">
        <v>40</v>
      </c>
      <c r="P949" s="137">
        <f>O949*H949</f>
        <v>0</v>
      </c>
      <c r="Q949" s="137">
        <v>0</v>
      </c>
      <c r="R949" s="137">
        <f>Q949*H949</f>
        <v>0</v>
      </c>
      <c r="S949" s="137">
        <v>0</v>
      </c>
      <c r="T949" s="138">
        <f>S949*H949</f>
        <v>0</v>
      </c>
      <c r="AR949" s="139" t="s">
        <v>255</v>
      </c>
      <c r="AT949" s="139" t="s">
        <v>147</v>
      </c>
      <c r="AU949" s="139" t="s">
        <v>85</v>
      </c>
      <c r="AY949" s="16" t="s">
        <v>144</v>
      </c>
      <c r="BE949" s="140">
        <f>IF(N949="základní",J949,0)</f>
        <v>0</v>
      </c>
      <c r="BF949" s="140">
        <f>IF(N949="snížená",J949,0)</f>
        <v>0</v>
      </c>
      <c r="BG949" s="140">
        <f>IF(N949="zákl. přenesená",J949,0)</f>
        <v>0</v>
      </c>
      <c r="BH949" s="140">
        <f>IF(N949="sníž. přenesená",J949,0)</f>
        <v>0</v>
      </c>
      <c r="BI949" s="140">
        <f>IF(N949="nulová",J949,0)</f>
        <v>0</v>
      </c>
      <c r="BJ949" s="16" t="s">
        <v>83</v>
      </c>
      <c r="BK949" s="140">
        <f>ROUND(I949*H949,2)</f>
        <v>0</v>
      </c>
      <c r="BL949" s="16" t="s">
        <v>255</v>
      </c>
      <c r="BM949" s="139" t="s">
        <v>1690</v>
      </c>
    </row>
    <row r="950" spans="2:65" s="11" customFormat="1" ht="22.9" customHeight="1">
      <c r="B950" s="115"/>
      <c r="D950" s="116" t="s">
        <v>74</v>
      </c>
      <c r="E950" s="125" t="s">
        <v>1691</v>
      </c>
      <c r="F950" s="125" t="s">
        <v>1692</v>
      </c>
      <c r="I950" s="118"/>
      <c r="J950" s="126">
        <f>BK950</f>
        <v>0</v>
      </c>
      <c r="L950" s="115"/>
      <c r="M950" s="120"/>
      <c r="P950" s="121">
        <f>SUM(P951:P971)</f>
        <v>0</v>
      </c>
      <c r="R950" s="121">
        <f>SUM(R951:R971)</f>
        <v>2.6909985090450004</v>
      </c>
      <c r="T950" s="122">
        <f>SUM(T951:T971)</f>
        <v>0</v>
      </c>
      <c r="AR950" s="116" t="s">
        <v>85</v>
      </c>
      <c r="AT950" s="123" t="s">
        <v>74</v>
      </c>
      <c r="AU950" s="123" t="s">
        <v>83</v>
      </c>
      <c r="AY950" s="116" t="s">
        <v>144</v>
      </c>
      <c r="BK950" s="124">
        <f>SUM(BK951:BK971)</f>
        <v>0</v>
      </c>
    </row>
    <row r="951" spans="2:65" s="1" customFormat="1" ht="24.2" customHeight="1">
      <c r="B951" s="127"/>
      <c r="C951" s="128" t="s">
        <v>1693</v>
      </c>
      <c r="D951" s="128" t="s">
        <v>147</v>
      </c>
      <c r="E951" s="129" t="s">
        <v>1694</v>
      </c>
      <c r="F951" s="130" t="s">
        <v>1695</v>
      </c>
      <c r="G951" s="131" t="s">
        <v>150</v>
      </c>
      <c r="H951" s="132">
        <v>31.85</v>
      </c>
      <c r="I951" s="133"/>
      <c r="J951" s="134">
        <f>ROUND(I951*H951,2)</f>
        <v>0</v>
      </c>
      <c r="K951" s="130" t="s">
        <v>395</v>
      </c>
      <c r="L951" s="31"/>
      <c r="M951" s="135" t="s">
        <v>1</v>
      </c>
      <c r="N951" s="136" t="s">
        <v>40</v>
      </c>
      <c r="P951" s="137">
        <f>O951*H951</f>
        <v>0</v>
      </c>
      <c r="Q951" s="137">
        <v>1.32417E-2</v>
      </c>
      <c r="R951" s="137">
        <f>Q951*H951</f>
        <v>0.42174814500000002</v>
      </c>
      <c r="S951" s="137">
        <v>0</v>
      </c>
      <c r="T951" s="138">
        <f>S951*H951</f>
        <v>0</v>
      </c>
      <c r="AR951" s="139" t="s">
        <v>255</v>
      </c>
      <c r="AT951" s="139" t="s">
        <v>147</v>
      </c>
      <c r="AU951" s="139" t="s">
        <v>85</v>
      </c>
      <c r="AY951" s="16" t="s">
        <v>144</v>
      </c>
      <c r="BE951" s="140">
        <f>IF(N951="základní",J951,0)</f>
        <v>0</v>
      </c>
      <c r="BF951" s="140">
        <f>IF(N951="snížená",J951,0)</f>
        <v>0</v>
      </c>
      <c r="BG951" s="140">
        <f>IF(N951="zákl. přenesená",J951,0)</f>
        <v>0</v>
      </c>
      <c r="BH951" s="140">
        <f>IF(N951="sníž. přenesená",J951,0)</f>
        <v>0</v>
      </c>
      <c r="BI951" s="140">
        <f>IF(N951="nulová",J951,0)</f>
        <v>0</v>
      </c>
      <c r="BJ951" s="16" t="s">
        <v>83</v>
      </c>
      <c r="BK951" s="140">
        <f>ROUND(I951*H951,2)</f>
        <v>0</v>
      </c>
      <c r="BL951" s="16" t="s">
        <v>255</v>
      </c>
      <c r="BM951" s="139" t="s">
        <v>1696</v>
      </c>
    </row>
    <row r="952" spans="2:65" s="14" customFormat="1">
      <c r="B952" s="156"/>
      <c r="D952" s="142" t="s">
        <v>153</v>
      </c>
      <c r="E952" s="157" t="s">
        <v>1</v>
      </c>
      <c r="F952" s="158" t="s">
        <v>1697</v>
      </c>
      <c r="H952" s="157" t="s">
        <v>1</v>
      </c>
      <c r="I952" s="159"/>
      <c r="L952" s="156"/>
      <c r="M952" s="160"/>
      <c r="T952" s="161"/>
      <c r="AT952" s="157" t="s">
        <v>153</v>
      </c>
      <c r="AU952" s="157" t="s">
        <v>85</v>
      </c>
      <c r="AV952" s="14" t="s">
        <v>83</v>
      </c>
      <c r="AW952" s="14" t="s">
        <v>32</v>
      </c>
      <c r="AX952" s="14" t="s">
        <v>75</v>
      </c>
      <c r="AY952" s="157" t="s">
        <v>144</v>
      </c>
    </row>
    <row r="953" spans="2:65" s="14" customFormat="1">
      <c r="B953" s="156"/>
      <c r="D953" s="142" t="s">
        <v>153</v>
      </c>
      <c r="E953" s="157" t="s">
        <v>1</v>
      </c>
      <c r="F953" s="158" t="s">
        <v>1698</v>
      </c>
      <c r="H953" s="157" t="s">
        <v>1</v>
      </c>
      <c r="I953" s="159"/>
      <c r="L953" s="156"/>
      <c r="M953" s="160"/>
      <c r="T953" s="161"/>
      <c r="AT953" s="157" t="s">
        <v>153</v>
      </c>
      <c r="AU953" s="157" t="s">
        <v>85</v>
      </c>
      <c r="AV953" s="14" t="s">
        <v>83</v>
      </c>
      <c r="AW953" s="14" t="s">
        <v>32</v>
      </c>
      <c r="AX953" s="14" t="s">
        <v>75</v>
      </c>
      <c r="AY953" s="157" t="s">
        <v>144</v>
      </c>
    </row>
    <row r="954" spans="2:65" s="14" customFormat="1">
      <c r="B954" s="156"/>
      <c r="D954" s="142" t="s">
        <v>153</v>
      </c>
      <c r="E954" s="157" t="s">
        <v>1</v>
      </c>
      <c r="F954" s="158" t="s">
        <v>369</v>
      </c>
      <c r="H954" s="157" t="s">
        <v>1</v>
      </c>
      <c r="I954" s="159"/>
      <c r="L954" s="156"/>
      <c r="M954" s="160"/>
      <c r="T954" s="161"/>
      <c r="AT954" s="157" t="s">
        <v>153</v>
      </c>
      <c r="AU954" s="157" t="s">
        <v>85</v>
      </c>
      <c r="AV954" s="14" t="s">
        <v>83</v>
      </c>
      <c r="AW954" s="14" t="s">
        <v>32</v>
      </c>
      <c r="AX954" s="14" t="s">
        <v>75</v>
      </c>
      <c r="AY954" s="157" t="s">
        <v>144</v>
      </c>
    </row>
    <row r="955" spans="2:65" s="12" customFormat="1">
      <c r="B955" s="141"/>
      <c r="D955" s="142" t="s">
        <v>153</v>
      </c>
      <c r="E955" s="143" t="s">
        <v>1</v>
      </c>
      <c r="F955" s="144" t="s">
        <v>1699</v>
      </c>
      <c r="H955" s="145">
        <v>31.85</v>
      </c>
      <c r="I955" s="146"/>
      <c r="L955" s="141"/>
      <c r="M955" s="147"/>
      <c r="T955" s="148"/>
      <c r="AT955" s="143" t="s">
        <v>153</v>
      </c>
      <c r="AU955" s="143" t="s">
        <v>85</v>
      </c>
      <c r="AV955" s="12" t="s">
        <v>85</v>
      </c>
      <c r="AW955" s="12" t="s">
        <v>32</v>
      </c>
      <c r="AX955" s="12" t="s">
        <v>75</v>
      </c>
      <c r="AY955" s="143" t="s">
        <v>144</v>
      </c>
    </row>
    <row r="956" spans="2:65" s="13" customFormat="1">
      <c r="B956" s="149"/>
      <c r="D956" s="142" t="s">
        <v>153</v>
      </c>
      <c r="E956" s="150" t="s">
        <v>1</v>
      </c>
      <c r="F956" s="151" t="s">
        <v>159</v>
      </c>
      <c r="H956" s="152">
        <v>31.85</v>
      </c>
      <c r="I956" s="153"/>
      <c r="L956" s="149"/>
      <c r="M956" s="154"/>
      <c r="T956" s="155"/>
      <c r="AT956" s="150" t="s">
        <v>153</v>
      </c>
      <c r="AU956" s="150" t="s">
        <v>85</v>
      </c>
      <c r="AV956" s="13" t="s">
        <v>151</v>
      </c>
      <c r="AW956" s="13" t="s">
        <v>32</v>
      </c>
      <c r="AX956" s="13" t="s">
        <v>83</v>
      </c>
      <c r="AY956" s="150" t="s">
        <v>144</v>
      </c>
    </row>
    <row r="957" spans="2:65" s="1" customFormat="1" ht="16.5" customHeight="1">
      <c r="B957" s="127"/>
      <c r="C957" s="128" t="s">
        <v>1700</v>
      </c>
      <c r="D957" s="128" t="s">
        <v>147</v>
      </c>
      <c r="E957" s="129" t="s">
        <v>1701</v>
      </c>
      <c r="F957" s="130" t="s">
        <v>1702</v>
      </c>
      <c r="G957" s="131" t="s">
        <v>150</v>
      </c>
      <c r="H957" s="132">
        <v>31.85</v>
      </c>
      <c r="I957" s="133"/>
      <c r="J957" s="134">
        <f>ROUND(I957*H957,2)</f>
        <v>0</v>
      </c>
      <c r="K957" s="130" t="s">
        <v>395</v>
      </c>
      <c r="L957" s="31"/>
      <c r="M957" s="135" t="s">
        <v>1</v>
      </c>
      <c r="N957" s="136" t="s">
        <v>40</v>
      </c>
      <c r="P957" s="137">
        <f>O957*H957</f>
        <v>0</v>
      </c>
      <c r="Q957" s="137">
        <v>1E-4</v>
      </c>
      <c r="R957" s="137">
        <f>Q957*H957</f>
        <v>3.1850000000000003E-3</v>
      </c>
      <c r="S957" s="137">
        <v>0</v>
      </c>
      <c r="T957" s="138">
        <f>S957*H957</f>
        <v>0</v>
      </c>
      <c r="AR957" s="139" t="s">
        <v>255</v>
      </c>
      <c r="AT957" s="139" t="s">
        <v>147</v>
      </c>
      <c r="AU957" s="139" t="s">
        <v>85</v>
      </c>
      <c r="AY957" s="16" t="s">
        <v>144</v>
      </c>
      <c r="BE957" s="140">
        <f>IF(N957="základní",J957,0)</f>
        <v>0</v>
      </c>
      <c r="BF957" s="140">
        <f>IF(N957="snížená",J957,0)</f>
        <v>0</v>
      </c>
      <c r="BG957" s="140">
        <f>IF(N957="zákl. přenesená",J957,0)</f>
        <v>0</v>
      </c>
      <c r="BH957" s="140">
        <f>IF(N957="sníž. přenesená",J957,0)</f>
        <v>0</v>
      </c>
      <c r="BI957" s="140">
        <f>IF(N957="nulová",J957,0)</f>
        <v>0</v>
      </c>
      <c r="BJ957" s="16" t="s">
        <v>83</v>
      </c>
      <c r="BK957" s="140">
        <f>ROUND(I957*H957,2)</f>
        <v>0</v>
      </c>
      <c r="BL957" s="16" t="s">
        <v>255</v>
      </c>
      <c r="BM957" s="139" t="s">
        <v>1703</v>
      </c>
    </row>
    <row r="958" spans="2:65" s="1" customFormat="1" ht="24.2" customHeight="1">
      <c r="B958" s="127"/>
      <c r="C958" s="128" t="s">
        <v>1704</v>
      </c>
      <c r="D958" s="128" t="s">
        <v>147</v>
      </c>
      <c r="E958" s="129" t="s">
        <v>1705</v>
      </c>
      <c r="F958" s="130" t="s">
        <v>1706</v>
      </c>
      <c r="G958" s="131" t="s">
        <v>150</v>
      </c>
      <c r="H958" s="132">
        <v>155.05000000000001</v>
      </c>
      <c r="I958" s="133"/>
      <c r="J958" s="134">
        <f>ROUND(I958*H958,2)</f>
        <v>0</v>
      </c>
      <c r="K958" s="130" t="s">
        <v>395</v>
      </c>
      <c r="L958" s="31"/>
      <c r="M958" s="135" t="s">
        <v>1</v>
      </c>
      <c r="N958" s="136" t="s">
        <v>40</v>
      </c>
      <c r="P958" s="137">
        <f>O958*H958</f>
        <v>0</v>
      </c>
      <c r="Q958" s="137">
        <v>1.2204690900000001E-2</v>
      </c>
      <c r="R958" s="137">
        <f>Q958*H958</f>
        <v>1.8923373240450003</v>
      </c>
      <c r="S958" s="137">
        <v>0</v>
      </c>
      <c r="T958" s="138">
        <f>S958*H958</f>
        <v>0</v>
      </c>
      <c r="AR958" s="139" t="s">
        <v>255</v>
      </c>
      <c r="AT958" s="139" t="s">
        <v>147</v>
      </c>
      <c r="AU958" s="139" t="s">
        <v>85</v>
      </c>
      <c r="AY958" s="16" t="s">
        <v>144</v>
      </c>
      <c r="BE958" s="140">
        <f>IF(N958="základní",J958,0)</f>
        <v>0</v>
      </c>
      <c r="BF958" s="140">
        <f>IF(N958="snížená",J958,0)</f>
        <v>0</v>
      </c>
      <c r="BG958" s="140">
        <f>IF(N958="zákl. přenesená",J958,0)</f>
        <v>0</v>
      </c>
      <c r="BH958" s="140">
        <f>IF(N958="sníž. přenesená",J958,0)</f>
        <v>0</v>
      </c>
      <c r="BI958" s="140">
        <f>IF(N958="nulová",J958,0)</f>
        <v>0</v>
      </c>
      <c r="BJ958" s="16" t="s">
        <v>83</v>
      </c>
      <c r="BK958" s="140">
        <f>ROUND(I958*H958,2)</f>
        <v>0</v>
      </c>
      <c r="BL958" s="16" t="s">
        <v>255</v>
      </c>
      <c r="BM958" s="139" t="s">
        <v>1707</v>
      </c>
    </row>
    <row r="959" spans="2:65" s="14" customFormat="1">
      <c r="B959" s="156"/>
      <c r="D959" s="142" t="s">
        <v>153</v>
      </c>
      <c r="E959" s="157" t="s">
        <v>1</v>
      </c>
      <c r="F959" s="158" t="s">
        <v>1708</v>
      </c>
      <c r="H959" s="157" t="s">
        <v>1</v>
      </c>
      <c r="I959" s="159"/>
      <c r="L959" s="156"/>
      <c r="M959" s="160"/>
      <c r="T959" s="161"/>
      <c r="AT959" s="157" t="s">
        <v>153</v>
      </c>
      <c r="AU959" s="157" t="s">
        <v>85</v>
      </c>
      <c r="AV959" s="14" t="s">
        <v>83</v>
      </c>
      <c r="AW959" s="14" t="s">
        <v>32</v>
      </c>
      <c r="AX959" s="14" t="s">
        <v>75</v>
      </c>
      <c r="AY959" s="157" t="s">
        <v>144</v>
      </c>
    </row>
    <row r="960" spans="2:65" s="14" customFormat="1" ht="22.5">
      <c r="B960" s="156"/>
      <c r="D960" s="142" t="s">
        <v>153</v>
      </c>
      <c r="E960" s="157" t="s">
        <v>1</v>
      </c>
      <c r="F960" s="158" t="s">
        <v>1709</v>
      </c>
      <c r="H960" s="157" t="s">
        <v>1</v>
      </c>
      <c r="I960" s="159"/>
      <c r="L960" s="156"/>
      <c r="M960" s="160"/>
      <c r="T960" s="161"/>
      <c r="AT960" s="157" t="s">
        <v>153</v>
      </c>
      <c r="AU960" s="157" t="s">
        <v>85</v>
      </c>
      <c r="AV960" s="14" t="s">
        <v>83</v>
      </c>
      <c r="AW960" s="14" t="s">
        <v>32</v>
      </c>
      <c r="AX960" s="14" t="s">
        <v>75</v>
      </c>
      <c r="AY960" s="157" t="s">
        <v>144</v>
      </c>
    </row>
    <row r="961" spans="2:65" s="12" customFormat="1" ht="22.5">
      <c r="B961" s="141"/>
      <c r="D961" s="142" t="s">
        <v>153</v>
      </c>
      <c r="E961" s="143" t="s">
        <v>1</v>
      </c>
      <c r="F961" s="144" t="s">
        <v>1710</v>
      </c>
      <c r="H961" s="145">
        <v>140.83000000000001</v>
      </c>
      <c r="I961" s="146"/>
      <c r="L961" s="141"/>
      <c r="M961" s="147"/>
      <c r="T961" s="148"/>
      <c r="AT961" s="143" t="s">
        <v>153</v>
      </c>
      <c r="AU961" s="143" t="s">
        <v>85</v>
      </c>
      <c r="AV961" s="12" t="s">
        <v>85</v>
      </c>
      <c r="AW961" s="12" t="s">
        <v>32</v>
      </c>
      <c r="AX961" s="12" t="s">
        <v>75</v>
      </c>
      <c r="AY961" s="143" t="s">
        <v>144</v>
      </c>
    </row>
    <row r="962" spans="2:65" s="14" customFormat="1">
      <c r="B962" s="156"/>
      <c r="D962" s="142" t="s">
        <v>153</v>
      </c>
      <c r="E962" s="157" t="s">
        <v>1</v>
      </c>
      <c r="F962" s="158" t="s">
        <v>1711</v>
      </c>
      <c r="H962" s="157" t="s">
        <v>1</v>
      </c>
      <c r="I962" s="159"/>
      <c r="L962" s="156"/>
      <c r="M962" s="160"/>
      <c r="T962" s="161"/>
      <c r="AT962" s="157" t="s">
        <v>153</v>
      </c>
      <c r="AU962" s="157" t="s">
        <v>85</v>
      </c>
      <c r="AV962" s="14" t="s">
        <v>83</v>
      </c>
      <c r="AW962" s="14" t="s">
        <v>32</v>
      </c>
      <c r="AX962" s="14" t="s">
        <v>75</v>
      </c>
      <c r="AY962" s="157" t="s">
        <v>144</v>
      </c>
    </row>
    <row r="963" spans="2:65" s="12" customFormat="1">
      <c r="B963" s="141"/>
      <c r="D963" s="142" t="s">
        <v>153</v>
      </c>
      <c r="E963" s="143" t="s">
        <v>1</v>
      </c>
      <c r="F963" s="144" t="s">
        <v>1712</v>
      </c>
      <c r="H963" s="145">
        <v>14.22</v>
      </c>
      <c r="I963" s="146"/>
      <c r="L963" s="141"/>
      <c r="M963" s="147"/>
      <c r="T963" s="148"/>
      <c r="AT963" s="143" t="s">
        <v>153</v>
      </c>
      <c r="AU963" s="143" t="s">
        <v>85</v>
      </c>
      <c r="AV963" s="12" t="s">
        <v>85</v>
      </c>
      <c r="AW963" s="12" t="s">
        <v>32</v>
      </c>
      <c r="AX963" s="12" t="s">
        <v>75</v>
      </c>
      <c r="AY963" s="143" t="s">
        <v>144</v>
      </c>
    </row>
    <row r="964" spans="2:65" s="13" customFormat="1">
      <c r="B964" s="149"/>
      <c r="D964" s="142" t="s">
        <v>153</v>
      </c>
      <c r="E964" s="150" t="s">
        <v>1</v>
      </c>
      <c r="F964" s="151" t="s">
        <v>159</v>
      </c>
      <c r="H964" s="152">
        <v>155.05000000000001</v>
      </c>
      <c r="I964" s="153"/>
      <c r="L964" s="149"/>
      <c r="M964" s="154"/>
      <c r="T964" s="155"/>
      <c r="AT964" s="150" t="s">
        <v>153</v>
      </c>
      <c r="AU964" s="150" t="s">
        <v>85</v>
      </c>
      <c r="AV964" s="13" t="s">
        <v>151</v>
      </c>
      <c r="AW964" s="13" t="s">
        <v>32</v>
      </c>
      <c r="AX964" s="13" t="s">
        <v>83</v>
      </c>
      <c r="AY964" s="150" t="s">
        <v>144</v>
      </c>
    </row>
    <row r="965" spans="2:65" s="1" customFormat="1" ht="16.5" customHeight="1">
      <c r="B965" s="127"/>
      <c r="C965" s="128" t="s">
        <v>1713</v>
      </c>
      <c r="D965" s="128" t="s">
        <v>147</v>
      </c>
      <c r="E965" s="129" t="s">
        <v>1714</v>
      </c>
      <c r="F965" s="130" t="s">
        <v>1715</v>
      </c>
      <c r="G965" s="131" t="s">
        <v>150</v>
      </c>
      <c r="H965" s="132">
        <v>155.05000000000001</v>
      </c>
      <c r="I965" s="133"/>
      <c r="J965" s="134">
        <f>ROUND(I965*H965,2)</f>
        <v>0</v>
      </c>
      <c r="K965" s="130" t="s">
        <v>395</v>
      </c>
      <c r="L965" s="31"/>
      <c r="M965" s="135" t="s">
        <v>1</v>
      </c>
      <c r="N965" s="136" t="s">
        <v>40</v>
      </c>
      <c r="P965" s="137">
        <f>O965*H965</f>
        <v>0</v>
      </c>
      <c r="Q965" s="137">
        <v>1E-4</v>
      </c>
      <c r="R965" s="137">
        <f>Q965*H965</f>
        <v>1.5505000000000001E-2</v>
      </c>
      <c r="S965" s="137">
        <v>0</v>
      </c>
      <c r="T965" s="138">
        <f>S965*H965</f>
        <v>0</v>
      </c>
      <c r="AR965" s="139" t="s">
        <v>255</v>
      </c>
      <c r="AT965" s="139" t="s">
        <v>147</v>
      </c>
      <c r="AU965" s="139" t="s">
        <v>85</v>
      </c>
      <c r="AY965" s="16" t="s">
        <v>144</v>
      </c>
      <c r="BE965" s="140">
        <f>IF(N965="základní",J965,0)</f>
        <v>0</v>
      </c>
      <c r="BF965" s="140">
        <f>IF(N965="snížená",J965,0)</f>
        <v>0</v>
      </c>
      <c r="BG965" s="140">
        <f>IF(N965="zákl. přenesená",J965,0)</f>
        <v>0</v>
      </c>
      <c r="BH965" s="140">
        <f>IF(N965="sníž. přenesená",J965,0)</f>
        <v>0</v>
      </c>
      <c r="BI965" s="140">
        <f>IF(N965="nulová",J965,0)</f>
        <v>0</v>
      </c>
      <c r="BJ965" s="16" t="s">
        <v>83</v>
      </c>
      <c r="BK965" s="140">
        <f>ROUND(I965*H965,2)</f>
        <v>0</v>
      </c>
      <c r="BL965" s="16" t="s">
        <v>255</v>
      </c>
      <c r="BM965" s="139" t="s">
        <v>1716</v>
      </c>
    </row>
    <row r="966" spans="2:65" s="1" customFormat="1" ht="24.2" customHeight="1">
      <c r="B966" s="127"/>
      <c r="C966" s="128" t="s">
        <v>1717</v>
      </c>
      <c r="D966" s="128" t="s">
        <v>147</v>
      </c>
      <c r="E966" s="129" t="s">
        <v>1718</v>
      </c>
      <c r="F966" s="130" t="s">
        <v>1719</v>
      </c>
      <c r="G966" s="131" t="s">
        <v>150</v>
      </c>
      <c r="H966" s="132">
        <v>30.24</v>
      </c>
      <c r="I966" s="133"/>
      <c r="J966" s="134">
        <f>ROUND(I966*H966,2)</f>
        <v>0</v>
      </c>
      <c r="K966" s="130" t="s">
        <v>395</v>
      </c>
      <c r="L966" s="31"/>
      <c r="M966" s="135" t="s">
        <v>1</v>
      </c>
      <c r="N966" s="136" t="s">
        <v>40</v>
      </c>
      <c r="P966" s="137">
        <f>O966*H966</f>
        <v>0</v>
      </c>
      <c r="Q966" s="137">
        <v>1.1846000000000001E-2</v>
      </c>
      <c r="R966" s="137">
        <f>Q966*H966</f>
        <v>0.35822303999999999</v>
      </c>
      <c r="S966" s="137">
        <v>0</v>
      </c>
      <c r="T966" s="138">
        <f>S966*H966</f>
        <v>0</v>
      </c>
      <c r="AR966" s="139" t="s">
        <v>255</v>
      </c>
      <c r="AT966" s="139" t="s">
        <v>147</v>
      </c>
      <c r="AU966" s="139" t="s">
        <v>85</v>
      </c>
      <c r="AY966" s="16" t="s">
        <v>144</v>
      </c>
      <c r="BE966" s="140">
        <f>IF(N966="základní",J966,0)</f>
        <v>0</v>
      </c>
      <c r="BF966" s="140">
        <f>IF(N966="snížená",J966,0)</f>
        <v>0</v>
      </c>
      <c r="BG966" s="140">
        <f>IF(N966="zákl. přenesená",J966,0)</f>
        <v>0</v>
      </c>
      <c r="BH966" s="140">
        <f>IF(N966="sníž. přenesená",J966,0)</f>
        <v>0</v>
      </c>
      <c r="BI966" s="140">
        <f>IF(N966="nulová",J966,0)</f>
        <v>0</v>
      </c>
      <c r="BJ966" s="16" t="s">
        <v>83</v>
      </c>
      <c r="BK966" s="140">
        <f>ROUND(I966*H966,2)</f>
        <v>0</v>
      </c>
      <c r="BL966" s="16" t="s">
        <v>255</v>
      </c>
      <c r="BM966" s="139" t="s">
        <v>1720</v>
      </c>
    </row>
    <row r="967" spans="2:65" s="14" customFormat="1">
      <c r="B967" s="156"/>
      <c r="D967" s="142" t="s">
        <v>153</v>
      </c>
      <c r="E967" s="157" t="s">
        <v>1</v>
      </c>
      <c r="F967" s="158" t="s">
        <v>1721</v>
      </c>
      <c r="H967" s="157" t="s">
        <v>1</v>
      </c>
      <c r="I967" s="159"/>
      <c r="L967" s="156"/>
      <c r="M967" s="160"/>
      <c r="T967" s="161"/>
      <c r="AT967" s="157" t="s">
        <v>153</v>
      </c>
      <c r="AU967" s="157" t="s">
        <v>85</v>
      </c>
      <c r="AV967" s="14" t="s">
        <v>83</v>
      </c>
      <c r="AW967" s="14" t="s">
        <v>32</v>
      </c>
      <c r="AX967" s="14" t="s">
        <v>75</v>
      </c>
      <c r="AY967" s="157" t="s">
        <v>144</v>
      </c>
    </row>
    <row r="968" spans="2:65" s="14" customFormat="1">
      <c r="B968" s="156"/>
      <c r="D968" s="142" t="s">
        <v>153</v>
      </c>
      <c r="E968" s="157" t="s">
        <v>1</v>
      </c>
      <c r="F968" s="158" t="s">
        <v>1722</v>
      </c>
      <c r="H968" s="157" t="s">
        <v>1</v>
      </c>
      <c r="I968" s="159"/>
      <c r="L968" s="156"/>
      <c r="M968" s="160"/>
      <c r="T968" s="161"/>
      <c r="AT968" s="157" t="s">
        <v>153</v>
      </c>
      <c r="AU968" s="157" t="s">
        <v>85</v>
      </c>
      <c r="AV968" s="14" t="s">
        <v>83</v>
      </c>
      <c r="AW968" s="14" t="s">
        <v>32</v>
      </c>
      <c r="AX968" s="14" t="s">
        <v>75</v>
      </c>
      <c r="AY968" s="157" t="s">
        <v>144</v>
      </c>
    </row>
    <row r="969" spans="2:65" s="12" customFormat="1">
      <c r="B969" s="141"/>
      <c r="D969" s="142" t="s">
        <v>153</v>
      </c>
      <c r="E969" s="143" t="s">
        <v>1</v>
      </c>
      <c r="F969" s="144" t="s">
        <v>1723</v>
      </c>
      <c r="H969" s="145">
        <v>30.24</v>
      </c>
      <c r="I969" s="146"/>
      <c r="L969" s="141"/>
      <c r="M969" s="147"/>
      <c r="T969" s="148"/>
      <c r="AT969" s="143" t="s">
        <v>153</v>
      </c>
      <c r="AU969" s="143" t="s">
        <v>85</v>
      </c>
      <c r="AV969" s="12" t="s">
        <v>85</v>
      </c>
      <c r="AW969" s="12" t="s">
        <v>32</v>
      </c>
      <c r="AX969" s="12" t="s">
        <v>75</v>
      </c>
      <c r="AY969" s="143" t="s">
        <v>144</v>
      </c>
    </row>
    <row r="970" spans="2:65" s="13" customFormat="1">
      <c r="B970" s="149"/>
      <c r="D970" s="142" t="s">
        <v>153</v>
      </c>
      <c r="E970" s="150" t="s">
        <v>1</v>
      </c>
      <c r="F970" s="151" t="s">
        <v>159</v>
      </c>
      <c r="H970" s="152">
        <v>30.24</v>
      </c>
      <c r="I970" s="153"/>
      <c r="L970" s="149"/>
      <c r="M970" s="154"/>
      <c r="T970" s="155"/>
      <c r="AT970" s="150" t="s">
        <v>153</v>
      </c>
      <c r="AU970" s="150" t="s">
        <v>85</v>
      </c>
      <c r="AV970" s="13" t="s">
        <v>151</v>
      </c>
      <c r="AW970" s="13" t="s">
        <v>32</v>
      </c>
      <c r="AX970" s="13" t="s">
        <v>83</v>
      </c>
      <c r="AY970" s="150" t="s">
        <v>144</v>
      </c>
    </row>
    <row r="971" spans="2:65" s="1" customFormat="1" ht="24.2" customHeight="1">
      <c r="B971" s="127"/>
      <c r="C971" s="128" t="s">
        <v>1724</v>
      </c>
      <c r="D971" s="128" t="s">
        <v>147</v>
      </c>
      <c r="E971" s="129" t="s">
        <v>1725</v>
      </c>
      <c r="F971" s="130" t="s">
        <v>1726</v>
      </c>
      <c r="G971" s="131" t="s">
        <v>744</v>
      </c>
      <c r="H971" s="172"/>
      <c r="I971" s="133"/>
      <c r="J971" s="134">
        <f>ROUND(I971*H971,2)</f>
        <v>0</v>
      </c>
      <c r="K971" s="130" t="s">
        <v>395</v>
      </c>
      <c r="L971" s="31"/>
      <c r="M971" s="135" t="s">
        <v>1</v>
      </c>
      <c r="N971" s="136" t="s">
        <v>40</v>
      </c>
      <c r="P971" s="137">
        <f>O971*H971</f>
        <v>0</v>
      </c>
      <c r="Q971" s="137">
        <v>0</v>
      </c>
      <c r="R971" s="137">
        <f>Q971*H971</f>
        <v>0</v>
      </c>
      <c r="S971" s="137">
        <v>0</v>
      </c>
      <c r="T971" s="138">
        <f>S971*H971</f>
        <v>0</v>
      </c>
      <c r="AR971" s="139" t="s">
        <v>255</v>
      </c>
      <c r="AT971" s="139" t="s">
        <v>147</v>
      </c>
      <c r="AU971" s="139" t="s">
        <v>85</v>
      </c>
      <c r="AY971" s="16" t="s">
        <v>144</v>
      </c>
      <c r="BE971" s="140">
        <f>IF(N971="základní",J971,0)</f>
        <v>0</v>
      </c>
      <c r="BF971" s="140">
        <f>IF(N971="snížená",J971,0)</f>
        <v>0</v>
      </c>
      <c r="BG971" s="140">
        <f>IF(N971="zákl. přenesená",J971,0)</f>
        <v>0</v>
      </c>
      <c r="BH971" s="140">
        <f>IF(N971="sníž. přenesená",J971,0)</f>
        <v>0</v>
      </c>
      <c r="BI971" s="140">
        <f>IF(N971="nulová",J971,0)</f>
        <v>0</v>
      </c>
      <c r="BJ971" s="16" t="s">
        <v>83</v>
      </c>
      <c r="BK971" s="140">
        <f>ROUND(I971*H971,2)</f>
        <v>0</v>
      </c>
      <c r="BL971" s="16" t="s">
        <v>255</v>
      </c>
      <c r="BM971" s="139" t="s">
        <v>1727</v>
      </c>
    </row>
    <row r="972" spans="2:65" s="11" customFormat="1" ht="22.9" customHeight="1">
      <c r="B972" s="115"/>
      <c r="D972" s="116" t="s">
        <v>74</v>
      </c>
      <c r="E972" s="125" t="s">
        <v>1728</v>
      </c>
      <c r="F972" s="125" t="s">
        <v>1729</v>
      </c>
      <c r="I972" s="118"/>
      <c r="J972" s="126">
        <f>BK972</f>
        <v>0</v>
      </c>
      <c r="L972" s="115"/>
      <c r="M972" s="120"/>
      <c r="P972" s="121">
        <f>SUM(P973:P994)</f>
        <v>0</v>
      </c>
      <c r="R972" s="121">
        <f>SUM(R973:R994)</f>
        <v>0.29471065875000002</v>
      </c>
      <c r="T972" s="122">
        <f>SUM(T973:T994)</f>
        <v>8.8815000000000005E-3</v>
      </c>
      <c r="AR972" s="116" t="s">
        <v>85</v>
      </c>
      <c r="AT972" s="123" t="s">
        <v>74</v>
      </c>
      <c r="AU972" s="123" t="s">
        <v>83</v>
      </c>
      <c r="AY972" s="116" t="s">
        <v>144</v>
      </c>
      <c r="BK972" s="124">
        <f>SUM(BK973:BK994)</f>
        <v>0</v>
      </c>
    </row>
    <row r="973" spans="2:65" s="1" customFormat="1" ht="24.2" customHeight="1">
      <c r="B973" s="127"/>
      <c r="C973" s="128" t="s">
        <v>1730</v>
      </c>
      <c r="D973" s="128" t="s">
        <v>147</v>
      </c>
      <c r="E973" s="129" t="s">
        <v>1731</v>
      </c>
      <c r="F973" s="130" t="s">
        <v>1732</v>
      </c>
      <c r="G973" s="131" t="s">
        <v>374</v>
      </c>
      <c r="H973" s="132">
        <v>4.6500000000000004</v>
      </c>
      <c r="I973" s="133"/>
      <c r="J973" s="134">
        <f>ROUND(I973*H973,2)</f>
        <v>0</v>
      </c>
      <c r="K973" s="130" t="s">
        <v>395</v>
      </c>
      <c r="L973" s="31"/>
      <c r="M973" s="135" t="s">
        <v>1</v>
      </c>
      <c r="N973" s="136" t="s">
        <v>40</v>
      </c>
      <c r="P973" s="137">
        <f>O973*H973</f>
        <v>0</v>
      </c>
      <c r="Q973" s="137">
        <v>0</v>
      </c>
      <c r="R973" s="137">
        <f>Q973*H973</f>
        <v>0</v>
      </c>
      <c r="S973" s="137">
        <v>1.91E-3</v>
      </c>
      <c r="T973" s="138">
        <f>S973*H973</f>
        <v>8.8815000000000005E-3</v>
      </c>
      <c r="AR973" s="139" t="s">
        <v>255</v>
      </c>
      <c r="AT973" s="139" t="s">
        <v>147</v>
      </c>
      <c r="AU973" s="139" t="s">
        <v>85</v>
      </c>
      <c r="AY973" s="16" t="s">
        <v>144</v>
      </c>
      <c r="BE973" s="140">
        <f>IF(N973="základní",J973,0)</f>
        <v>0</v>
      </c>
      <c r="BF973" s="140">
        <f>IF(N973="snížená",J973,0)</f>
        <v>0</v>
      </c>
      <c r="BG973" s="140">
        <f>IF(N973="zákl. přenesená",J973,0)</f>
        <v>0</v>
      </c>
      <c r="BH973" s="140">
        <f>IF(N973="sníž. přenesená",J973,0)</f>
        <v>0</v>
      </c>
      <c r="BI973" s="140">
        <f>IF(N973="nulová",J973,0)</f>
        <v>0</v>
      </c>
      <c r="BJ973" s="16" t="s">
        <v>83</v>
      </c>
      <c r="BK973" s="140">
        <f>ROUND(I973*H973,2)</f>
        <v>0</v>
      </c>
      <c r="BL973" s="16" t="s">
        <v>255</v>
      </c>
      <c r="BM973" s="139" t="s">
        <v>1733</v>
      </c>
    </row>
    <row r="974" spans="2:65" s="14" customFormat="1">
      <c r="B974" s="156"/>
      <c r="D974" s="142" t="s">
        <v>153</v>
      </c>
      <c r="E974" s="157" t="s">
        <v>1</v>
      </c>
      <c r="F974" s="158" t="s">
        <v>1734</v>
      </c>
      <c r="H974" s="157" t="s">
        <v>1</v>
      </c>
      <c r="I974" s="159"/>
      <c r="L974" s="156"/>
      <c r="M974" s="160"/>
      <c r="T974" s="161"/>
      <c r="AT974" s="157" t="s">
        <v>153</v>
      </c>
      <c r="AU974" s="157" t="s">
        <v>85</v>
      </c>
      <c r="AV974" s="14" t="s">
        <v>83</v>
      </c>
      <c r="AW974" s="14" t="s">
        <v>32</v>
      </c>
      <c r="AX974" s="14" t="s">
        <v>75</v>
      </c>
      <c r="AY974" s="157" t="s">
        <v>144</v>
      </c>
    </row>
    <row r="975" spans="2:65" s="14" customFormat="1">
      <c r="B975" s="156"/>
      <c r="D975" s="142" t="s">
        <v>153</v>
      </c>
      <c r="E975" s="157" t="s">
        <v>1</v>
      </c>
      <c r="F975" s="158" t="s">
        <v>719</v>
      </c>
      <c r="H975" s="157" t="s">
        <v>1</v>
      </c>
      <c r="I975" s="159"/>
      <c r="L975" s="156"/>
      <c r="M975" s="160"/>
      <c r="T975" s="161"/>
      <c r="AT975" s="157" t="s">
        <v>153</v>
      </c>
      <c r="AU975" s="157" t="s">
        <v>85</v>
      </c>
      <c r="AV975" s="14" t="s">
        <v>83</v>
      </c>
      <c r="AW975" s="14" t="s">
        <v>32</v>
      </c>
      <c r="AX975" s="14" t="s">
        <v>75</v>
      </c>
      <c r="AY975" s="157" t="s">
        <v>144</v>
      </c>
    </row>
    <row r="976" spans="2:65" s="12" customFormat="1">
      <c r="B976" s="141"/>
      <c r="D976" s="142" t="s">
        <v>153</v>
      </c>
      <c r="E976" s="143" t="s">
        <v>1</v>
      </c>
      <c r="F976" s="144" t="s">
        <v>1619</v>
      </c>
      <c r="H976" s="145">
        <v>4.6500000000000004</v>
      </c>
      <c r="I976" s="146"/>
      <c r="L976" s="141"/>
      <c r="M976" s="147"/>
      <c r="T976" s="148"/>
      <c r="AT976" s="143" t="s">
        <v>153</v>
      </c>
      <c r="AU976" s="143" t="s">
        <v>85</v>
      </c>
      <c r="AV976" s="12" t="s">
        <v>85</v>
      </c>
      <c r="AW976" s="12" t="s">
        <v>32</v>
      </c>
      <c r="AX976" s="12" t="s">
        <v>75</v>
      </c>
      <c r="AY976" s="143" t="s">
        <v>144</v>
      </c>
    </row>
    <row r="977" spans="2:65" s="13" customFormat="1">
      <c r="B977" s="149"/>
      <c r="D977" s="142" t="s">
        <v>153</v>
      </c>
      <c r="E977" s="150" t="s">
        <v>1</v>
      </c>
      <c r="F977" s="151" t="s">
        <v>159</v>
      </c>
      <c r="H977" s="152">
        <v>4.6500000000000004</v>
      </c>
      <c r="I977" s="153"/>
      <c r="L977" s="149"/>
      <c r="M977" s="154"/>
      <c r="T977" s="155"/>
      <c r="AT977" s="150" t="s">
        <v>153</v>
      </c>
      <c r="AU977" s="150" t="s">
        <v>85</v>
      </c>
      <c r="AV977" s="13" t="s">
        <v>151</v>
      </c>
      <c r="AW977" s="13" t="s">
        <v>32</v>
      </c>
      <c r="AX977" s="13" t="s">
        <v>83</v>
      </c>
      <c r="AY977" s="150" t="s">
        <v>144</v>
      </c>
    </row>
    <row r="978" spans="2:65" s="1" customFormat="1" ht="16.5" customHeight="1">
      <c r="B978" s="127"/>
      <c r="C978" s="128" t="s">
        <v>1735</v>
      </c>
      <c r="D978" s="128" t="s">
        <v>147</v>
      </c>
      <c r="E978" s="129" t="s">
        <v>1736</v>
      </c>
      <c r="F978" s="130" t="s">
        <v>1737</v>
      </c>
      <c r="G978" s="131" t="s">
        <v>374</v>
      </c>
      <c r="H978" s="132">
        <v>29.625</v>
      </c>
      <c r="I978" s="133"/>
      <c r="J978" s="134">
        <f>ROUND(I978*H978,2)</f>
        <v>0</v>
      </c>
      <c r="K978" s="130" t="s">
        <v>1</v>
      </c>
      <c r="L978" s="31"/>
      <c r="M978" s="135" t="s">
        <v>1</v>
      </c>
      <c r="N978" s="136" t="s">
        <v>40</v>
      </c>
      <c r="P978" s="137">
        <f>O978*H978</f>
        <v>0</v>
      </c>
      <c r="Q978" s="137">
        <v>0</v>
      </c>
      <c r="R978" s="137">
        <f>Q978*H978</f>
        <v>0</v>
      </c>
      <c r="S978" s="137">
        <v>0</v>
      </c>
      <c r="T978" s="138">
        <f>S978*H978</f>
        <v>0</v>
      </c>
      <c r="AR978" s="139" t="s">
        <v>255</v>
      </c>
      <c r="AT978" s="139" t="s">
        <v>147</v>
      </c>
      <c r="AU978" s="139" t="s">
        <v>85</v>
      </c>
      <c r="AY978" s="16" t="s">
        <v>144</v>
      </c>
      <c r="BE978" s="140">
        <f>IF(N978="základní",J978,0)</f>
        <v>0</v>
      </c>
      <c r="BF978" s="140">
        <f>IF(N978="snížená",J978,0)</f>
        <v>0</v>
      </c>
      <c r="BG978" s="140">
        <f>IF(N978="zákl. přenesená",J978,0)</f>
        <v>0</v>
      </c>
      <c r="BH978" s="140">
        <f>IF(N978="sníž. přenesená",J978,0)</f>
        <v>0</v>
      </c>
      <c r="BI978" s="140">
        <f>IF(N978="nulová",J978,0)</f>
        <v>0</v>
      </c>
      <c r="BJ978" s="16" t="s">
        <v>83</v>
      </c>
      <c r="BK978" s="140">
        <f>ROUND(I978*H978,2)</f>
        <v>0</v>
      </c>
      <c r="BL978" s="16" t="s">
        <v>255</v>
      </c>
      <c r="BM978" s="139" t="s">
        <v>1738</v>
      </c>
    </row>
    <row r="979" spans="2:65" s="14" customFormat="1">
      <c r="B979" s="156"/>
      <c r="D979" s="142" t="s">
        <v>153</v>
      </c>
      <c r="E979" s="157" t="s">
        <v>1</v>
      </c>
      <c r="F979" s="158" t="s">
        <v>1737</v>
      </c>
      <c r="H979" s="157" t="s">
        <v>1</v>
      </c>
      <c r="I979" s="159"/>
      <c r="L979" s="156"/>
      <c r="M979" s="160"/>
      <c r="T979" s="161"/>
      <c r="AT979" s="157" t="s">
        <v>153</v>
      </c>
      <c r="AU979" s="157" t="s">
        <v>85</v>
      </c>
      <c r="AV979" s="14" t="s">
        <v>83</v>
      </c>
      <c r="AW979" s="14" t="s">
        <v>32</v>
      </c>
      <c r="AX979" s="14" t="s">
        <v>75</v>
      </c>
      <c r="AY979" s="157" t="s">
        <v>144</v>
      </c>
    </row>
    <row r="980" spans="2:65" s="12" customFormat="1">
      <c r="B980" s="141"/>
      <c r="D980" s="142" t="s">
        <v>153</v>
      </c>
      <c r="E980" s="143" t="s">
        <v>1</v>
      </c>
      <c r="F980" s="144" t="s">
        <v>1739</v>
      </c>
      <c r="H980" s="145">
        <v>29.625</v>
      </c>
      <c r="I980" s="146"/>
      <c r="L980" s="141"/>
      <c r="M980" s="147"/>
      <c r="T980" s="148"/>
      <c r="AT980" s="143" t="s">
        <v>153</v>
      </c>
      <c r="AU980" s="143" t="s">
        <v>85</v>
      </c>
      <c r="AV980" s="12" t="s">
        <v>85</v>
      </c>
      <c r="AW980" s="12" t="s">
        <v>32</v>
      </c>
      <c r="AX980" s="12" t="s">
        <v>75</v>
      </c>
      <c r="AY980" s="143" t="s">
        <v>144</v>
      </c>
    </row>
    <row r="981" spans="2:65" s="13" customFormat="1">
      <c r="B981" s="149"/>
      <c r="D981" s="142" t="s">
        <v>153</v>
      </c>
      <c r="E981" s="150" t="s">
        <v>1</v>
      </c>
      <c r="F981" s="151" t="s">
        <v>159</v>
      </c>
      <c r="H981" s="152">
        <v>29.625</v>
      </c>
      <c r="I981" s="153"/>
      <c r="L981" s="149"/>
      <c r="M981" s="154"/>
      <c r="T981" s="155"/>
      <c r="AT981" s="150" t="s">
        <v>153</v>
      </c>
      <c r="AU981" s="150" t="s">
        <v>85</v>
      </c>
      <c r="AV981" s="13" t="s">
        <v>151</v>
      </c>
      <c r="AW981" s="13" t="s">
        <v>32</v>
      </c>
      <c r="AX981" s="13" t="s">
        <v>83</v>
      </c>
      <c r="AY981" s="150" t="s">
        <v>144</v>
      </c>
    </row>
    <row r="982" spans="2:65" s="1" customFormat="1" ht="16.5" customHeight="1">
      <c r="B982" s="127"/>
      <c r="C982" s="128" t="s">
        <v>1740</v>
      </c>
      <c r="D982" s="128" t="s">
        <v>147</v>
      </c>
      <c r="E982" s="129" t="s">
        <v>1741</v>
      </c>
      <c r="F982" s="130" t="s">
        <v>1742</v>
      </c>
      <c r="G982" s="131" t="s">
        <v>150</v>
      </c>
      <c r="H982" s="132">
        <v>29.625</v>
      </c>
      <c r="I982" s="133"/>
      <c r="J982" s="134">
        <f>ROUND(I982*H982,2)</f>
        <v>0</v>
      </c>
      <c r="K982" s="130" t="s">
        <v>1</v>
      </c>
      <c r="L982" s="31"/>
      <c r="M982" s="135" t="s">
        <v>1</v>
      </c>
      <c r="N982" s="136" t="s">
        <v>40</v>
      </c>
      <c r="P982" s="137">
        <f>O982*H982</f>
        <v>0</v>
      </c>
      <c r="Q982" s="137">
        <v>0</v>
      </c>
      <c r="R982" s="137">
        <f>Q982*H982</f>
        <v>0</v>
      </c>
      <c r="S982" s="137">
        <v>0</v>
      </c>
      <c r="T982" s="138">
        <f>S982*H982</f>
        <v>0</v>
      </c>
      <c r="AR982" s="139" t="s">
        <v>255</v>
      </c>
      <c r="AT982" s="139" t="s">
        <v>147</v>
      </c>
      <c r="AU982" s="139" t="s">
        <v>85</v>
      </c>
      <c r="AY982" s="16" t="s">
        <v>144</v>
      </c>
      <c r="BE982" s="140">
        <f>IF(N982="základní",J982,0)</f>
        <v>0</v>
      </c>
      <c r="BF982" s="140">
        <f>IF(N982="snížená",J982,0)</f>
        <v>0</v>
      </c>
      <c r="BG982" s="140">
        <f>IF(N982="zákl. přenesená",J982,0)</f>
        <v>0</v>
      </c>
      <c r="BH982" s="140">
        <f>IF(N982="sníž. přenesená",J982,0)</f>
        <v>0</v>
      </c>
      <c r="BI982" s="140">
        <f>IF(N982="nulová",J982,0)</f>
        <v>0</v>
      </c>
      <c r="BJ982" s="16" t="s">
        <v>83</v>
      </c>
      <c r="BK982" s="140">
        <f>ROUND(I982*H982,2)</f>
        <v>0</v>
      </c>
      <c r="BL982" s="16" t="s">
        <v>255</v>
      </c>
      <c r="BM982" s="139" t="s">
        <v>1743</v>
      </c>
    </row>
    <row r="983" spans="2:65" s="14" customFormat="1">
      <c r="B983" s="156"/>
      <c r="D983" s="142" t="s">
        <v>153</v>
      </c>
      <c r="E983" s="157" t="s">
        <v>1</v>
      </c>
      <c r="F983" s="158" t="s">
        <v>1742</v>
      </c>
      <c r="H983" s="157" t="s">
        <v>1</v>
      </c>
      <c r="I983" s="159"/>
      <c r="L983" s="156"/>
      <c r="M983" s="160"/>
      <c r="T983" s="161"/>
      <c r="AT983" s="157" t="s">
        <v>153</v>
      </c>
      <c r="AU983" s="157" t="s">
        <v>85</v>
      </c>
      <c r="AV983" s="14" t="s">
        <v>83</v>
      </c>
      <c r="AW983" s="14" t="s">
        <v>32</v>
      </c>
      <c r="AX983" s="14" t="s">
        <v>75</v>
      </c>
      <c r="AY983" s="157" t="s">
        <v>144</v>
      </c>
    </row>
    <row r="984" spans="2:65" s="12" customFormat="1">
      <c r="B984" s="141"/>
      <c r="D984" s="142" t="s">
        <v>153</v>
      </c>
      <c r="E984" s="143" t="s">
        <v>1</v>
      </c>
      <c r="F984" s="144" t="s">
        <v>1739</v>
      </c>
      <c r="H984" s="145">
        <v>29.625</v>
      </c>
      <c r="I984" s="146"/>
      <c r="L984" s="141"/>
      <c r="M984" s="147"/>
      <c r="T984" s="148"/>
      <c r="AT984" s="143" t="s">
        <v>153</v>
      </c>
      <c r="AU984" s="143" t="s">
        <v>85</v>
      </c>
      <c r="AV984" s="12" t="s">
        <v>85</v>
      </c>
      <c r="AW984" s="12" t="s">
        <v>32</v>
      </c>
      <c r="AX984" s="12" t="s">
        <v>75</v>
      </c>
      <c r="AY984" s="143" t="s">
        <v>144</v>
      </c>
    </row>
    <row r="985" spans="2:65" s="13" customFormat="1">
      <c r="B985" s="149"/>
      <c r="D985" s="142" t="s">
        <v>153</v>
      </c>
      <c r="E985" s="150" t="s">
        <v>1</v>
      </c>
      <c r="F985" s="151" t="s">
        <v>159</v>
      </c>
      <c r="H985" s="152">
        <v>29.625</v>
      </c>
      <c r="I985" s="153"/>
      <c r="L985" s="149"/>
      <c r="M985" s="154"/>
      <c r="T985" s="155"/>
      <c r="AT985" s="150" t="s">
        <v>153</v>
      </c>
      <c r="AU985" s="150" t="s">
        <v>85</v>
      </c>
      <c r="AV985" s="13" t="s">
        <v>151</v>
      </c>
      <c r="AW985" s="13" t="s">
        <v>32</v>
      </c>
      <c r="AX985" s="13" t="s">
        <v>83</v>
      </c>
      <c r="AY985" s="150" t="s">
        <v>144</v>
      </c>
    </row>
    <row r="986" spans="2:65" s="1" customFormat="1" ht="21.75" customHeight="1">
      <c r="B986" s="127"/>
      <c r="C986" s="128" t="s">
        <v>1744</v>
      </c>
      <c r="D986" s="128" t="s">
        <v>147</v>
      </c>
      <c r="E986" s="129" t="s">
        <v>1745</v>
      </c>
      <c r="F986" s="130" t="s">
        <v>1746</v>
      </c>
      <c r="G986" s="131" t="s">
        <v>374</v>
      </c>
      <c r="H986" s="132">
        <v>59.625</v>
      </c>
      <c r="I986" s="133"/>
      <c r="J986" s="134">
        <f>ROUND(I986*H986,2)</f>
        <v>0</v>
      </c>
      <c r="K986" s="130" t="s">
        <v>395</v>
      </c>
      <c r="L986" s="31"/>
      <c r="M986" s="135" t="s">
        <v>1</v>
      </c>
      <c r="N986" s="136" t="s">
        <v>40</v>
      </c>
      <c r="P986" s="137">
        <f>O986*H986</f>
        <v>0</v>
      </c>
      <c r="Q986" s="137">
        <v>3.1165099999999999E-3</v>
      </c>
      <c r="R986" s="137">
        <f>Q986*H986</f>
        <v>0.18582190874999999</v>
      </c>
      <c r="S986" s="137">
        <v>0</v>
      </c>
      <c r="T986" s="138">
        <f>S986*H986</f>
        <v>0</v>
      </c>
      <c r="AR986" s="139" t="s">
        <v>255</v>
      </c>
      <c r="AT986" s="139" t="s">
        <v>147</v>
      </c>
      <c r="AU986" s="139" t="s">
        <v>85</v>
      </c>
      <c r="AY986" s="16" t="s">
        <v>144</v>
      </c>
      <c r="BE986" s="140">
        <f>IF(N986="základní",J986,0)</f>
        <v>0</v>
      </c>
      <c r="BF986" s="140">
        <f>IF(N986="snížená",J986,0)</f>
        <v>0</v>
      </c>
      <c r="BG986" s="140">
        <f>IF(N986="zákl. přenesená",J986,0)</f>
        <v>0</v>
      </c>
      <c r="BH986" s="140">
        <f>IF(N986="sníž. přenesená",J986,0)</f>
        <v>0</v>
      </c>
      <c r="BI986" s="140">
        <f>IF(N986="nulová",J986,0)</f>
        <v>0</v>
      </c>
      <c r="BJ986" s="16" t="s">
        <v>83</v>
      </c>
      <c r="BK986" s="140">
        <f>ROUND(I986*H986,2)</f>
        <v>0</v>
      </c>
      <c r="BL986" s="16" t="s">
        <v>255</v>
      </c>
      <c r="BM986" s="139" t="s">
        <v>1747</v>
      </c>
    </row>
    <row r="987" spans="2:65" s="14" customFormat="1">
      <c r="B987" s="156"/>
      <c r="D987" s="142" t="s">
        <v>153</v>
      </c>
      <c r="E987" s="157" t="s">
        <v>1</v>
      </c>
      <c r="F987" s="158" t="s">
        <v>1748</v>
      </c>
      <c r="H987" s="157" t="s">
        <v>1</v>
      </c>
      <c r="I987" s="159"/>
      <c r="L987" s="156"/>
      <c r="M987" s="160"/>
      <c r="T987" s="161"/>
      <c r="AT987" s="157" t="s">
        <v>153</v>
      </c>
      <c r="AU987" s="157" t="s">
        <v>85</v>
      </c>
      <c r="AV987" s="14" t="s">
        <v>83</v>
      </c>
      <c r="AW987" s="14" t="s">
        <v>32</v>
      </c>
      <c r="AX987" s="14" t="s">
        <v>75</v>
      </c>
      <c r="AY987" s="157" t="s">
        <v>144</v>
      </c>
    </row>
    <row r="988" spans="2:65" s="12" customFormat="1">
      <c r="B988" s="141"/>
      <c r="D988" s="142" t="s">
        <v>153</v>
      </c>
      <c r="E988" s="143" t="s">
        <v>1</v>
      </c>
      <c r="F988" s="144" t="s">
        <v>1749</v>
      </c>
      <c r="H988" s="145">
        <v>59.625</v>
      </c>
      <c r="I988" s="146"/>
      <c r="L988" s="141"/>
      <c r="M988" s="147"/>
      <c r="T988" s="148"/>
      <c r="AT988" s="143" t="s">
        <v>153</v>
      </c>
      <c r="AU988" s="143" t="s">
        <v>85</v>
      </c>
      <c r="AV988" s="12" t="s">
        <v>85</v>
      </c>
      <c r="AW988" s="12" t="s">
        <v>32</v>
      </c>
      <c r="AX988" s="12" t="s">
        <v>75</v>
      </c>
      <c r="AY988" s="143" t="s">
        <v>144</v>
      </c>
    </row>
    <row r="989" spans="2:65" s="13" customFormat="1">
      <c r="B989" s="149"/>
      <c r="D989" s="142" t="s">
        <v>153</v>
      </c>
      <c r="E989" s="150" t="s">
        <v>1</v>
      </c>
      <c r="F989" s="151" t="s">
        <v>159</v>
      </c>
      <c r="H989" s="152">
        <v>59.625</v>
      </c>
      <c r="I989" s="153"/>
      <c r="L989" s="149"/>
      <c r="M989" s="154"/>
      <c r="T989" s="155"/>
      <c r="AT989" s="150" t="s">
        <v>153</v>
      </c>
      <c r="AU989" s="150" t="s">
        <v>85</v>
      </c>
      <c r="AV989" s="13" t="s">
        <v>151</v>
      </c>
      <c r="AW989" s="13" t="s">
        <v>32</v>
      </c>
      <c r="AX989" s="13" t="s">
        <v>83</v>
      </c>
      <c r="AY989" s="150" t="s">
        <v>144</v>
      </c>
    </row>
    <row r="990" spans="2:65" s="1" customFormat="1" ht="24.2" customHeight="1">
      <c r="B990" s="127"/>
      <c r="C990" s="128" t="s">
        <v>1750</v>
      </c>
      <c r="D990" s="128" t="s">
        <v>147</v>
      </c>
      <c r="E990" s="129" t="s">
        <v>1751</v>
      </c>
      <c r="F990" s="130" t="s">
        <v>1752</v>
      </c>
      <c r="G990" s="131" t="s">
        <v>374</v>
      </c>
      <c r="H990" s="132">
        <v>22.5</v>
      </c>
      <c r="I990" s="133"/>
      <c r="J990" s="134">
        <f>ROUND(I990*H990,2)</f>
        <v>0</v>
      </c>
      <c r="K990" s="130" t="s">
        <v>395</v>
      </c>
      <c r="L990" s="31"/>
      <c r="M990" s="135" t="s">
        <v>1</v>
      </c>
      <c r="N990" s="136" t="s">
        <v>40</v>
      </c>
      <c r="P990" s="137">
        <f>O990*H990</f>
        <v>0</v>
      </c>
      <c r="Q990" s="137">
        <v>4.8395000000000001E-3</v>
      </c>
      <c r="R990" s="137">
        <f>Q990*H990</f>
        <v>0.10888875000000001</v>
      </c>
      <c r="S990" s="137">
        <v>0</v>
      </c>
      <c r="T990" s="138">
        <f>S990*H990</f>
        <v>0</v>
      </c>
      <c r="AR990" s="139" t="s">
        <v>255</v>
      </c>
      <c r="AT990" s="139" t="s">
        <v>147</v>
      </c>
      <c r="AU990" s="139" t="s">
        <v>85</v>
      </c>
      <c r="AY990" s="16" t="s">
        <v>144</v>
      </c>
      <c r="BE990" s="140">
        <f>IF(N990="základní",J990,0)</f>
        <v>0</v>
      </c>
      <c r="BF990" s="140">
        <f>IF(N990="snížená",J990,0)</f>
        <v>0</v>
      </c>
      <c r="BG990" s="140">
        <f>IF(N990="zákl. přenesená",J990,0)</f>
        <v>0</v>
      </c>
      <c r="BH990" s="140">
        <f>IF(N990="sníž. přenesená",J990,0)</f>
        <v>0</v>
      </c>
      <c r="BI990" s="140">
        <f>IF(N990="nulová",J990,0)</f>
        <v>0</v>
      </c>
      <c r="BJ990" s="16" t="s">
        <v>83</v>
      </c>
      <c r="BK990" s="140">
        <f>ROUND(I990*H990,2)</f>
        <v>0</v>
      </c>
      <c r="BL990" s="16" t="s">
        <v>255</v>
      </c>
      <c r="BM990" s="139" t="s">
        <v>1753</v>
      </c>
    </row>
    <row r="991" spans="2:65" s="14" customFormat="1">
      <c r="B991" s="156"/>
      <c r="D991" s="142" t="s">
        <v>153</v>
      </c>
      <c r="E991" s="157" t="s">
        <v>1</v>
      </c>
      <c r="F991" s="158" t="s">
        <v>1754</v>
      </c>
      <c r="H991" s="157" t="s">
        <v>1</v>
      </c>
      <c r="I991" s="159"/>
      <c r="L991" s="156"/>
      <c r="M991" s="160"/>
      <c r="T991" s="161"/>
      <c r="AT991" s="157" t="s">
        <v>153</v>
      </c>
      <c r="AU991" s="157" t="s">
        <v>85</v>
      </c>
      <c r="AV991" s="14" t="s">
        <v>83</v>
      </c>
      <c r="AW991" s="14" t="s">
        <v>32</v>
      </c>
      <c r="AX991" s="14" t="s">
        <v>75</v>
      </c>
      <c r="AY991" s="157" t="s">
        <v>144</v>
      </c>
    </row>
    <row r="992" spans="2:65" s="12" customFormat="1">
      <c r="B992" s="141"/>
      <c r="D992" s="142" t="s">
        <v>153</v>
      </c>
      <c r="E992" s="143" t="s">
        <v>1</v>
      </c>
      <c r="F992" s="144" t="s">
        <v>1755</v>
      </c>
      <c r="H992" s="145">
        <v>22.5</v>
      </c>
      <c r="I992" s="146"/>
      <c r="L992" s="141"/>
      <c r="M992" s="147"/>
      <c r="T992" s="148"/>
      <c r="AT992" s="143" t="s">
        <v>153</v>
      </c>
      <c r="AU992" s="143" t="s">
        <v>85</v>
      </c>
      <c r="AV992" s="12" t="s">
        <v>85</v>
      </c>
      <c r="AW992" s="12" t="s">
        <v>32</v>
      </c>
      <c r="AX992" s="12" t="s">
        <v>75</v>
      </c>
      <c r="AY992" s="143" t="s">
        <v>144</v>
      </c>
    </row>
    <row r="993" spans="2:65" s="13" customFormat="1">
      <c r="B993" s="149"/>
      <c r="D993" s="142" t="s">
        <v>153</v>
      </c>
      <c r="E993" s="150" t="s">
        <v>1</v>
      </c>
      <c r="F993" s="151" t="s">
        <v>159</v>
      </c>
      <c r="H993" s="152">
        <v>22.5</v>
      </c>
      <c r="I993" s="153"/>
      <c r="L993" s="149"/>
      <c r="M993" s="154"/>
      <c r="T993" s="155"/>
      <c r="AT993" s="150" t="s">
        <v>153</v>
      </c>
      <c r="AU993" s="150" t="s">
        <v>85</v>
      </c>
      <c r="AV993" s="13" t="s">
        <v>151</v>
      </c>
      <c r="AW993" s="13" t="s">
        <v>32</v>
      </c>
      <c r="AX993" s="13" t="s">
        <v>83</v>
      </c>
      <c r="AY993" s="150" t="s">
        <v>144</v>
      </c>
    </row>
    <row r="994" spans="2:65" s="1" customFormat="1" ht="24.2" customHeight="1">
      <c r="B994" s="127"/>
      <c r="C994" s="128" t="s">
        <v>1756</v>
      </c>
      <c r="D994" s="128" t="s">
        <v>147</v>
      </c>
      <c r="E994" s="129" t="s">
        <v>1757</v>
      </c>
      <c r="F994" s="130" t="s">
        <v>1758</v>
      </c>
      <c r="G994" s="131" t="s">
        <v>744</v>
      </c>
      <c r="H994" s="172"/>
      <c r="I994" s="133"/>
      <c r="J994" s="134">
        <f>ROUND(I994*H994,2)</f>
        <v>0</v>
      </c>
      <c r="K994" s="130" t="s">
        <v>395</v>
      </c>
      <c r="L994" s="31"/>
      <c r="M994" s="135" t="s">
        <v>1</v>
      </c>
      <c r="N994" s="136" t="s">
        <v>40</v>
      </c>
      <c r="P994" s="137">
        <f>O994*H994</f>
        <v>0</v>
      </c>
      <c r="Q994" s="137">
        <v>0</v>
      </c>
      <c r="R994" s="137">
        <f>Q994*H994</f>
        <v>0</v>
      </c>
      <c r="S994" s="137">
        <v>0</v>
      </c>
      <c r="T994" s="138">
        <f>S994*H994</f>
        <v>0</v>
      </c>
      <c r="AR994" s="139" t="s">
        <v>255</v>
      </c>
      <c r="AT994" s="139" t="s">
        <v>147</v>
      </c>
      <c r="AU994" s="139" t="s">
        <v>85</v>
      </c>
      <c r="AY994" s="16" t="s">
        <v>144</v>
      </c>
      <c r="BE994" s="140">
        <f>IF(N994="základní",J994,0)</f>
        <v>0</v>
      </c>
      <c r="BF994" s="140">
        <f>IF(N994="snížená",J994,0)</f>
        <v>0</v>
      </c>
      <c r="BG994" s="140">
        <f>IF(N994="zákl. přenesená",J994,0)</f>
        <v>0</v>
      </c>
      <c r="BH994" s="140">
        <f>IF(N994="sníž. přenesená",J994,0)</f>
        <v>0</v>
      </c>
      <c r="BI994" s="140">
        <f>IF(N994="nulová",J994,0)</f>
        <v>0</v>
      </c>
      <c r="BJ994" s="16" t="s">
        <v>83</v>
      </c>
      <c r="BK994" s="140">
        <f>ROUND(I994*H994,2)</f>
        <v>0</v>
      </c>
      <c r="BL994" s="16" t="s">
        <v>255</v>
      </c>
      <c r="BM994" s="139" t="s">
        <v>1759</v>
      </c>
    </row>
    <row r="995" spans="2:65" s="11" customFormat="1" ht="22.9" customHeight="1">
      <c r="B995" s="115"/>
      <c r="D995" s="116" t="s">
        <v>74</v>
      </c>
      <c r="E995" s="125" t="s">
        <v>1760</v>
      </c>
      <c r="F995" s="125" t="s">
        <v>1761</v>
      </c>
      <c r="I995" s="118"/>
      <c r="J995" s="126">
        <f>BK995</f>
        <v>0</v>
      </c>
      <c r="L995" s="115"/>
      <c r="M995" s="120"/>
      <c r="P995" s="121">
        <f>SUM(P996:P1017)</f>
        <v>0</v>
      </c>
      <c r="R995" s="121">
        <f>SUM(R996:R1017)</f>
        <v>0</v>
      </c>
      <c r="T995" s="122">
        <f>SUM(T996:T1017)</f>
        <v>0</v>
      </c>
      <c r="AR995" s="116" t="s">
        <v>85</v>
      </c>
      <c r="AT995" s="123" t="s">
        <v>74</v>
      </c>
      <c r="AU995" s="123" t="s">
        <v>83</v>
      </c>
      <c r="AY995" s="116" t="s">
        <v>144</v>
      </c>
      <c r="BK995" s="124">
        <f>SUM(BK996:BK1017)</f>
        <v>0</v>
      </c>
    </row>
    <row r="996" spans="2:65" s="1" customFormat="1" ht="16.5" customHeight="1">
      <c r="B996" s="127"/>
      <c r="C996" s="128" t="s">
        <v>1762</v>
      </c>
      <c r="D996" s="128" t="s">
        <v>147</v>
      </c>
      <c r="E996" s="129" t="s">
        <v>1763</v>
      </c>
      <c r="F996" s="130" t="s">
        <v>1764</v>
      </c>
      <c r="G996" s="131" t="s">
        <v>374</v>
      </c>
      <c r="H996" s="132">
        <v>99.8</v>
      </c>
      <c r="I996" s="133"/>
      <c r="J996" s="134">
        <f>ROUND(I996*H996,2)</f>
        <v>0</v>
      </c>
      <c r="K996" s="130" t="s">
        <v>1</v>
      </c>
      <c r="L996" s="31"/>
      <c r="M996" s="135" t="s">
        <v>1</v>
      </c>
      <c r="N996" s="136" t="s">
        <v>40</v>
      </c>
      <c r="P996" s="137">
        <f>O996*H996</f>
        <v>0</v>
      </c>
      <c r="Q996" s="137">
        <v>0</v>
      </c>
      <c r="R996" s="137">
        <f>Q996*H996</f>
        <v>0</v>
      </c>
      <c r="S996" s="137">
        <v>0</v>
      </c>
      <c r="T996" s="138">
        <f>S996*H996</f>
        <v>0</v>
      </c>
      <c r="AR996" s="139" t="s">
        <v>255</v>
      </c>
      <c r="AT996" s="139" t="s">
        <v>147</v>
      </c>
      <c r="AU996" s="139" t="s">
        <v>85</v>
      </c>
      <c r="AY996" s="16" t="s">
        <v>144</v>
      </c>
      <c r="BE996" s="140">
        <f>IF(N996="základní",J996,0)</f>
        <v>0</v>
      </c>
      <c r="BF996" s="140">
        <f>IF(N996="snížená",J996,0)</f>
        <v>0</v>
      </c>
      <c r="BG996" s="140">
        <f>IF(N996="zákl. přenesená",J996,0)</f>
        <v>0</v>
      </c>
      <c r="BH996" s="140">
        <f>IF(N996="sníž. přenesená",J996,0)</f>
        <v>0</v>
      </c>
      <c r="BI996" s="140">
        <f>IF(N996="nulová",J996,0)</f>
        <v>0</v>
      </c>
      <c r="BJ996" s="16" t="s">
        <v>83</v>
      </c>
      <c r="BK996" s="140">
        <f>ROUND(I996*H996,2)</f>
        <v>0</v>
      </c>
      <c r="BL996" s="16" t="s">
        <v>255</v>
      </c>
      <c r="BM996" s="139" t="s">
        <v>1765</v>
      </c>
    </row>
    <row r="997" spans="2:65" s="14" customFormat="1">
      <c r="B997" s="156"/>
      <c r="D997" s="142" t="s">
        <v>153</v>
      </c>
      <c r="E997" s="157" t="s">
        <v>1</v>
      </c>
      <c r="F997" s="158" t="s">
        <v>1766</v>
      </c>
      <c r="H997" s="157" t="s">
        <v>1</v>
      </c>
      <c r="I997" s="159"/>
      <c r="L997" s="156"/>
      <c r="M997" s="160"/>
      <c r="T997" s="161"/>
      <c r="AT997" s="157" t="s">
        <v>153</v>
      </c>
      <c r="AU997" s="157" t="s">
        <v>85</v>
      </c>
      <c r="AV997" s="14" t="s">
        <v>83</v>
      </c>
      <c r="AW997" s="14" t="s">
        <v>32</v>
      </c>
      <c r="AX997" s="14" t="s">
        <v>75</v>
      </c>
      <c r="AY997" s="157" t="s">
        <v>144</v>
      </c>
    </row>
    <row r="998" spans="2:65" s="12" customFormat="1" ht="22.5">
      <c r="B998" s="141"/>
      <c r="D998" s="142" t="s">
        <v>153</v>
      </c>
      <c r="E998" s="143" t="s">
        <v>1</v>
      </c>
      <c r="F998" s="144" t="s">
        <v>1767</v>
      </c>
      <c r="H998" s="145">
        <v>99.8</v>
      </c>
      <c r="I998" s="146"/>
      <c r="L998" s="141"/>
      <c r="M998" s="147"/>
      <c r="T998" s="148"/>
      <c r="AT998" s="143" t="s">
        <v>153</v>
      </c>
      <c r="AU998" s="143" t="s">
        <v>85</v>
      </c>
      <c r="AV998" s="12" t="s">
        <v>85</v>
      </c>
      <c r="AW998" s="12" t="s">
        <v>32</v>
      </c>
      <c r="AX998" s="12" t="s">
        <v>75</v>
      </c>
      <c r="AY998" s="143" t="s">
        <v>144</v>
      </c>
    </row>
    <row r="999" spans="2:65" s="13" customFormat="1">
      <c r="B999" s="149"/>
      <c r="D999" s="142" t="s">
        <v>153</v>
      </c>
      <c r="E999" s="150" t="s">
        <v>1</v>
      </c>
      <c r="F999" s="151" t="s">
        <v>159</v>
      </c>
      <c r="H999" s="152">
        <v>99.8</v>
      </c>
      <c r="I999" s="153"/>
      <c r="L999" s="149"/>
      <c r="M999" s="154"/>
      <c r="T999" s="155"/>
      <c r="AT999" s="150" t="s">
        <v>153</v>
      </c>
      <c r="AU999" s="150" t="s">
        <v>85</v>
      </c>
      <c r="AV999" s="13" t="s">
        <v>151</v>
      </c>
      <c r="AW999" s="13" t="s">
        <v>32</v>
      </c>
      <c r="AX999" s="13" t="s">
        <v>83</v>
      </c>
      <c r="AY999" s="150" t="s">
        <v>144</v>
      </c>
    </row>
    <row r="1000" spans="2:65" s="1" customFormat="1" ht="16.5" customHeight="1">
      <c r="B1000" s="127"/>
      <c r="C1000" s="128" t="s">
        <v>1768</v>
      </c>
      <c r="D1000" s="128" t="s">
        <v>147</v>
      </c>
      <c r="E1000" s="129" t="s">
        <v>1769</v>
      </c>
      <c r="F1000" s="130" t="s">
        <v>1770</v>
      </c>
      <c r="G1000" s="131" t="s">
        <v>374</v>
      </c>
      <c r="H1000" s="132">
        <v>74.599999999999994</v>
      </c>
      <c r="I1000" s="133"/>
      <c r="J1000" s="134">
        <f>ROUND(I1000*H1000,2)</f>
        <v>0</v>
      </c>
      <c r="K1000" s="130" t="s">
        <v>1</v>
      </c>
      <c r="L1000" s="31"/>
      <c r="M1000" s="135" t="s">
        <v>1</v>
      </c>
      <c r="N1000" s="136" t="s">
        <v>40</v>
      </c>
      <c r="P1000" s="137">
        <f>O1000*H1000</f>
        <v>0</v>
      </c>
      <c r="Q1000" s="137">
        <v>0</v>
      </c>
      <c r="R1000" s="137">
        <f>Q1000*H1000</f>
        <v>0</v>
      </c>
      <c r="S1000" s="137">
        <v>0</v>
      </c>
      <c r="T1000" s="138">
        <f>S1000*H1000</f>
        <v>0</v>
      </c>
      <c r="AR1000" s="139" t="s">
        <v>255</v>
      </c>
      <c r="AT1000" s="139" t="s">
        <v>147</v>
      </c>
      <c r="AU1000" s="139" t="s">
        <v>85</v>
      </c>
      <c r="AY1000" s="16" t="s">
        <v>144</v>
      </c>
      <c r="BE1000" s="140">
        <f>IF(N1000="základní",J1000,0)</f>
        <v>0</v>
      </c>
      <c r="BF1000" s="140">
        <f>IF(N1000="snížená",J1000,0)</f>
        <v>0</v>
      </c>
      <c r="BG1000" s="140">
        <f>IF(N1000="zákl. přenesená",J1000,0)</f>
        <v>0</v>
      </c>
      <c r="BH1000" s="140">
        <f>IF(N1000="sníž. přenesená",J1000,0)</f>
        <v>0</v>
      </c>
      <c r="BI1000" s="140">
        <f>IF(N1000="nulová",J1000,0)</f>
        <v>0</v>
      </c>
      <c r="BJ1000" s="16" t="s">
        <v>83</v>
      </c>
      <c r="BK1000" s="140">
        <f>ROUND(I1000*H1000,2)</f>
        <v>0</v>
      </c>
      <c r="BL1000" s="16" t="s">
        <v>255</v>
      </c>
      <c r="BM1000" s="139" t="s">
        <v>1771</v>
      </c>
    </row>
    <row r="1001" spans="2:65" s="14" customFormat="1">
      <c r="B1001" s="156"/>
      <c r="D1001" s="142" t="s">
        <v>153</v>
      </c>
      <c r="E1001" s="157" t="s">
        <v>1</v>
      </c>
      <c r="F1001" s="158" t="s">
        <v>1766</v>
      </c>
      <c r="H1001" s="157" t="s">
        <v>1</v>
      </c>
      <c r="I1001" s="159"/>
      <c r="L1001" s="156"/>
      <c r="M1001" s="160"/>
      <c r="T1001" s="161"/>
      <c r="AT1001" s="157" t="s">
        <v>153</v>
      </c>
      <c r="AU1001" s="157" t="s">
        <v>85</v>
      </c>
      <c r="AV1001" s="14" t="s">
        <v>83</v>
      </c>
      <c r="AW1001" s="14" t="s">
        <v>32</v>
      </c>
      <c r="AX1001" s="14" t="s">
        <v>75</v>
      </c>
      <c r="AY1001" s="157" t="s">
        <v>144</v>
      </c>
    </row>
    <row r="1002" spans="2:65" s="12" customFormat="1">
      <c r="B1002" s="141"/>
      <c r="D1002" s="142" t="s">
        <v>153</v>
      </c>
      <c r="E1002" s="143" t="s">
        <v>1</v>
      </c>
      <c r="F1002" s="144" t="s">
        <v>404</v>
      </c>
      <c r="H1002" s="145">
        <v>74.599999999999994</v>
      </c>
      <c r="I1002" s="146"/>
      <c r="L1002" s="141"/>
      <c r="M1002" s="147"/>
      <c r="T1002" s="148"/>
      <c r="AT1002" s="143" t="s">
        <v>153</v>
      </c>
      <c r="AU1002" s="143" t="s">
        <v>85</v>
      </c>
      <c r="AV1002" s="12" t="s">
        <v>85</v>
      </c>
      <c r="AW1002" s="12" t="s">
        <v>32</v>
      </c>
      <c r="AX1002" s="12" t="s">
        <v>75</v>
      </c>
      <c r="AY1002" s="143" t="s">
        <v>144</v>
      </c>
    </row>
    <row r="1003" spans="2:65" s="13" customFormat="1">
      <c r="B1003" s="149"/>
      <c r="D1003" s="142" t="s">
        <v>153</v>
      </c>
      <c r="E1003" s="150" t="s">
        <v>1</v>
      </c>
      <c r="F1003" s="151" t="s">
        <v>159</v>
      </c>
      <c r="H1003" s="152">
        <v>74.599999999999994</v>
      </c>
      <c r="I1003" s="153"/>
      <c r="L1003" s="149"/>
      <c r="M1003" s="154"/>
      <c r="T1003" s="155"/>
      <c r="AT1003" s="150" t="s">
        <v>153</v>
      </c>
      <c r="AU1003" s="150" t="s">
        <v>85</v>
      </c>
      <c r="AV1003" s="13" t="s">
        <v>151</v>
      </c>
      <c r="AW1003" s="13" t="s">
        <v>32</v>
      </c>
      <c r="AX1003" s="13" t="s">
        <v>83</v>
      </c>
      <c r="AY1003" s="150" t="s">
        <v>144</v>
      </c>
    </row>
    <row r="1004" spans="2:65" s="1" customFormat="1" ht="24.2" customHeight="1">
      <c r="B1004" s="127"/>
      <c r="C1004" s="128" t="s">
        <v>1772</v>
      </c>
      <c r="D1004" s="128" t="s">
        <v>147</v>
      </c>
      <c r="E1004" s="129" t="s">
        <v>1773</v>
      </c>
      <c r="F1004" s="130" t="s">
        <v>1774</v>
      </c>
      <c r="G1004" s="131" t="s">
        <v>150</v>
      </c>
      <c r="H1004" s="132">
        <v>10.68</v>
      </c>
      <c r="I1004" s="133"/>
      <c r="J1004" s="134">
        <f>ROUND(I1004*H1004,2)</f>
        <v>0</v>
      </c>
      <c r="K1004" s="130" t="s">
        <v>1</v>
      </c>
      <c r="L1004" s="31"/>
      <c r="M1004" s="135" t="s">
        <v>1</v>
      </c>
      <c r="N1004" s="136" t="s">
        <v>40</v>
      </c>
      <c r="P1004" s="137">
        <f>O1004*H1004</f>
        <v>0</v>
      </c>
      <c r="Q1004" s="137">
        <v>0</v>
      </c>
      <c r="R1004" s="137">
        <f>Q1004*H1004</f>
        <v>0</v>
      </c>
      <c r="S1004" s="137">
        <v>0</v>
      </c>
      <c r="T1004" s="138">
        <f>S1004*H1004</f>
        <v>0</v>
      </c>
      <c r="AR1004" s="139" t="s">
        <v>255</v>
      </c>
      <c r="AT1004" s="139" t="s">
        <v>147</v>
      </c>
      <c r="AU1004" s="139" t="s">
        <v>85</v>
      </c>
      <c r="AY1004" s="16" t="s">
        <v>144</v>
      </c>
      <c r="BE1004" s="140">
        <f>IF(N1004="základní",J1004,0)</f>
        <v>0</v>
      </c>
      <c r="BF1004" s="140">
        <f>IF(N1004="snížená",J1004,0)</f>
        <v>0</v>
      </c>
      <c r="BG1004" s="140">
        <f>IF(N1004="zákl. přenesená",J1004,0)</f>
        <v>0</v>
      </c>
      <c r="BH1004" s="140">
        <f>IF(N1004="sníž. přenesená",J1004,0)</f>
        <v>0</v>
      </c>
      <c r="BI1004" s="140">
        <f>IF(N1004="nulová",J1004,0)</f>
        <v>0</v>
      </c>
      <c r="BJ1004" s="16" t="s">
        <v>83</v>
      </c>
      <c r="BK1004" s="140">
        <f>ROUND(I1004*H1004,2)</f>
        <v>0</v>
      </c>
      <c r="BL1004" s="16" t="s">
        <v>255</v>
      </c>
      <c r="BM1004" s="139" t="s">
        <v>1775</v>
      </c>
    </row>
    <row r="1005" spans="2:65" s="14" customFormat="1">
      <c r="B1005" s="156"/>
      <c r="D1005" s="142" t="s">
        <v>153</v>
      </c>
      <c r="E1005" s="157" t="s">
        <v>1</v>
      </c>
      <c r="F1005" s="158" t="s">
        <v>1776</v>
      </c>
      <c r="H1005" s="157" t="s">
        <v>1</v>
      </c>
      <c r="I1005" s="159"/>
      <c r="L1005" s="156"/>
      <c r="M1005" s="160"/>
      <c r="T1005" s="161"/>
      <c r="AT1005" s="157" t="s">
        <v>153</v>
      </c>
      <c r="AU1005" s="157" t="s">
        <v>85</v>
      </c>
      <c r="AV1005" s="14" t="s">
        <v>83</v>
      </c>
      <c r="AW1005" s="14" t="s">
        <v>32</v>
      </c>
      <c r="AX1005" s="14" t="s">
        <v>75</v>
      </c>
      <c r="AY1005" s="157" t="s">
        <v>144</v>
      </c>
    </row>
    <row r="1006" spans="2:65" s="14" customFormat="1">
      <c r="B1006" s="156"/>
      <c r="D1006" s="142" t="s">
        <v>153</v>
      </c>
      <c r="E1006" s="157" t="s">
        <v>1</v>
      </c>
      <c r="F1006" s="158" t="s">
        <v>1777</v>
      </c>
      <c r="H1006" s="157" t="s">
        <v>1</v>
      </c>
      <c r="I1006" s="159"/>
      <c r="L1006" s="156"/>
      <c r="M1006" s="160"/>
      <c r="T1006" s="161"/>
      <c r="AT1006" s="157" t="s">
        <v>153</v>
      </c>
      <c r="AU1006" s="157" t="s">
        <v>85</v>
      </c>
      <c r="AV1006" s="14" t="s">
        <v>83</v>
      </c>
      <c r="AW1006" s="14" t="s">
        <v>32</v>
      </c>
      <c r="AX1006" s="14" t="s">
        <v>75</v>
      </c>
      <c r="AY1006" s="157" t="s">
        <v>144</v>
      </c>
    </row>
    <row r="1007" spans="2:65" s="12" customFormat="1">
      <c r="B1007" s="141"/>
      <c r="D1007" s="142" t="s">
        <v>153</v>
      </c>
      <c r="E1007" s="143" t="s">
        <v>1</v>
      </c>
      <c r="F1007" s="144" t="s">
        <v>1778</v>
      </c>
      <c r="H1007" s="145">
        <v>6.24</v>
      </c>
      <c r="I1007" s="146"/>
      <c r="L1007" s="141"/>
      <c r="M1007" s="147"/>
      <c r="T1007" s="148"/>
      <c r="AT1007" s="143" t="s">
        <v>153</v>
      </c>
      <c r="AU1007" s="143" t="s">
        <v>85</v>
      </c>
      <c r="AV1007" s="12" t="s">
        <v>85</v>
      </c>
      <c r="AW1007" s="12" t="s">
        <v>32</v>
      </c>
      <c r="AX1007" s="12" t="s">
        <v>75</v>
      </c>
      <c r="AY1007" s="143" t="s">
        <v>144</v>
      </c>
    </row>
    <row r="1008" spans="2:65" s="14" customFormat="1">
      <c r="B1008" s="156"/>
      <c r="D1008" s="142" t="s">
        <v>153</v>
      </c>
      <c r="E1008" s="157" t="s">
        <v>1</v>
      </c>
      <c r="F1008" s="158" t="s">
        <v>1779</v>
      </c>
      <c r="H1008" s="157" t="s">
        <v>1</v>
      </c>
      <c r="I1008" s="159"/>
      <c r="L1008" s="156"/>
      <c r="M1008" s="160"/>
      <c r="T1008" s="161"/>
      <c r="AT1008" s="157" t="s">
        <v>153</v>
      </c>
      <c r="AU1008" s="157" t="s">
        <v>85</v>
      </c>
      <c r="AV1008" s="14" t="s">
        <v>83</v>
      </c>
      <c r="AW1008" s="14" t="s">
        <v>32</v>
      </c>
      <c r="AX1008" s="14" t="s">
        <v>75</v>
      </c>
      <c r="AY1008" s="157" t="s">
        <v>144</v>
      </c>
    </row>
    <row r="1009" spans="2:65" s="14" customFormat="1">
      <c r="B1009" s="156"/>
      <c r="D1009" s="142" t="s">
        <v>153</v>
      </c>
      <c r="E1009" s="157" t="s">
        <v>1</v>
      </c>
      <c r="F1009" s="158" t="s">
        <v>1777</v>
      </c>
      <c r="H1009" s="157" t="s">
        <v>1</v>
      </c>
      <c r="I1009" s="159"/>
      <c r="L1009" s="156"/>
      <c r="M1009" s="160"/>
      <c r="T1009" s="161"/>
      <c r="AT1009" s="157" t="s">
        <v>153</v>
      </c>
      <c r="AU1009" s="157" t="s">
        <v>85</v>
      </c>
      <c r="AV1009" s="14" t="s">
        <v>83</v>
      </c>
      <c r="AW1009" s="14" t="s">
        <v>32</v>
      </c>
      <c r="AX1009" s="14" t="s">
        <v>75</v>
      </c>
      <c r="AY1009" s="157" t="s">
        <v>144</v>
      </c>
    </row>
    <row r="1010" spans="2:65" s="12" customFormat="1">
      <c r="B1010" s="141"/>
      <c r="D1010" s="142" t="s">
        <v>153</v>
      </c>
      <c r="E1010" s="143" t="s">
        <v>1</v>
      </c>
      <c r="F1010" s="144" t="s">
        <v>1780</v>
      </c>
      <c r="H1010" s="145">
        <v>4.4400000000000004</v>
      </c>
      <c r="I1010" s="146"/>
      <c r="L1010" s="141"/>
      <c r="M1010" s="147"/>
      <c r="T1010" s="148"/>
      <c r="AT1010" s="143" t="s">
        <v>153</v>
      </c>
      <c r="AU1010" s="143" t="s">
        <v>85</v>
      </c>
      <c r="AV1010" s="12" t="s">
        <v>85</v>
      </c>
      <c r="AW1010" s="12" t="s">
        <v>32</v>
      </c>
      <c r="AX1010" s="12" t="s">
        <v>75</v>
      </c>
      <c r="AY1010" s="143" t="s">
        <v>144</v>
      </c>
    </row>
    <row r="1011" spans="2:65" s="13" customFormat="1">
      <c r="B1011" s="149"/>
      <c r="D1011" s="142" t="s">
        <v>153</v>
      </c>
      <c r="E1011" s="150" t="s">
        <v>1</v>
      </c>
      <c r="F1011" s="151" t="s">
        <v>159</v>
      </c>
      <c r="H1011" s="152">
        <v>10.68</v>
      </c>
      <c r="I1011" s="153"/>
      <c r="L1011" s="149"/>
      <c r="M1011" s="154"/>
      <c r="T1011" s="155"/>
      <c r="AT1011" s="150" t="s">
        <v>153</v>
      </c>
      <c r="AU1011" s="150" t="s">
        <v>85</v>
      </c>
      <c r="AV1011" s="13" t="s">
        <v>151</v>
      </c>
      <c r="AW1011" s="13" t="s">
        <v>32</v>
      </c>
      <c r="AX1011" s="13" t="s">
        <v>83</v>
      </c>
      <c r="AY1011" s="150" t="s">
        <v>144</v>
      </c>
    </row>
    <row r="1012" spans="2:65" s="1" customFormat="1" ht="24.2" customHeight="1">
      <c r="B1012" s="127"/>
      <c r="C1012" s="128" t="s">
        <v>1781</v>
      </c>
      <c r="D1012" s="128" t="s">
        <v>147</v>
      </c>
      <c r="E1012" s="129" t="s">
        <v>1782</v>
      </c>
      <c r="F1012" s="130" t="s">
        <v>1783</v>
      </c>
      <c r="G1012" s="131" t="s">
        <v>374</v>
      </c>
      <c r="H1012" s="132">
        <v>17.8</v>
      </c>
      <c r="I1012" s="133"/>
      <c r="J1012" s="134">
        <f>ROUND(I1012*H1012,2)</f>
        <v>0</v>
      </c>
      <c r="K1012" s="130" t="s">
        <v>1</v>
      </c>
      <c r="L1012" s="31"/>
      <c r="M1012" s="135" t="s">
        <v>1</v>
      </c>
      <c r="N1012" s="136" t="s">
        <v>40</v>
      </c>
      <c r="P1012" s="137">
        <f>O1012*H1012</f>
        <v>0</v>
      </c>
      <c r="Q1012" s="137">
        <v>0</v>
      </c>
      <c r="R1012" s="137">
        <f>Q1012*H1012</f>
        <v>0</v>
      </c>
      <c r="S1012" s="137">
        <v>0</v>
      </c>
      <c r="T1012" s="138">
        <f>S1012*H1012</f>
        <v>0</v>
      </c>
      <c r="AR1012" s="139" t="s">
        <v>255</v>
      </c>
      <c r="AT1012" s="139" t="s">
        <v>147</v>
      </c>
      <c r="AU1012" s="139" t="s">
        <v>85</v>
      </c>
      <c r="AY1012" s="16" t="s">
        <v>144</v>
      </c>
      <c r="BE1012" s="140">
        <f>IF(N1012="základní",J1012,0)</f>
        <v>0</v>
      </c>
      <c r="BF1012" s="140">
        <f>IF(N1012="snížená",J1012,0)</f>
        <v>0</v>
      </c>
      <c r="BG1012" s="140">
        <f>IF(N1012="zákl. přenesená",J1012,0)</f>
        <v>0</v>
      </c>
      <c r="BH1012" s="140">
        <f>IF(N1012="sníž. přenesená",J1012,0)</f>
        <v>0</v>
      </c>
      <c r="BI1012" s="140">
        <f>IF(N1012="nulová",J1012,0)</f>
        <v>0</v>
      </c>
      <c r="BJ1012" s="16" t="s">
        <v>83</v>
      </c>
      <c r="BK1012" s="140">
        <f>ROUND(I1012*H1012,2)</f>
        <v>0</v>
      </c>
      <c r="BL1012" s="16" t="s">
        <v>255</v>
      </c>
      <c r="BM1012" s="139" t="s">
        <v>1784</v>
      </c>
    </row>
    <row r="1013" spans="2:65" s="14" customFormat="1">
      <c r="B1013" s="156"/>
      <c r="D1013" s="142" t="s">
        <v>153</v>
      </c>
      <c r="E1013" s="157" t="s">
        <v>1</v>
      </c>
      <c r="F1013" s="158" t="s">
        <v>1785</v>
      </c>
      <c r="H1013" s="157" t="s">
        <v>1</v>
      </c>
      <c r="I1013" s="159"/>
      <c r="L1013" s="156"/>
      <c r="M1013" s="160"/>
      <c r="T1013" s="161"/>
      <c r="AT1013" s="157" t="s">
        <v>153</v>
      </c>
      <c r="AU1013" s="157" t="s">
        <v>85</v>
      </c>
      <c r="AV1013" s="14" t="s">
        <v>83</v>
      </c>
      <c r="AW1013" s="14" t="s">
        <v>32</v>
      </c>
      <c r="AX1013" s="14" t="s">
        <v>75</v>
      </c>
      <c r="AY1013" s="157" t="s">
        <v>144</v>
      </c>
    </row>
    <row r="1014" spans="2:65" s="14" customFormat="1">
      <c r="B1014" s="156"/>
      <c r="D1014" s="142" t="s">
        <v>153</v>
      </c>
      <c r="E1014" s="157" t="s">
        <v>1</v>
      </c>
      <c r="F1014" s="158" t="s">
        <v>253</v>
      </c>
      <c r="H1014" s="157" t="s">
        <v>1</v>
      </c>
      <c r="I1014" s="159"/>
      <c r="L1014" s="156"/>
      <c r="M1014" s="160"/>
      <c r="T1014" s="161"/>
      <c r="AT1014" s="157" t="s">
        <v>153</v>
      </c>
      <c r="AU1014" s="157" t="s">
        <v>85</v>
      </c>
      <c r="AV1014" s="14" t="s">
        <v>83</v>
      </c>
      <c r="AW1014" s="14" t="s">
        <v>32</v>
      </c>
      <c r="AX1014" s="14" t="s">
        <v>75</v>
      </c>
      <c r="AY1014" s="157" t="s">
        <v>144</v>
      </c>
    </row>
    <row r="1015" spans="2:65" s="12" customFormat="1">
      <c r="B1015" s="141"/>
      <c r="D1015" s="142" t="s">
        <v>153</v>
      </c>
      <c r="E1015" s="143" t="s">
        <v>1</v>
      </c>
      <c r="F1015" s="144" t="s">
        <v>1786</v>
      </c>
      <c r="H1015" s="145">
        <v>17.8</v>
      </c>
      <c r="I1015" s="146"/>
      <c r="L1015" s="141"/>
      <c r="M1015" s="147"/>
      <c r="T1015" s="148"/>
      <c r="AT1015" s="143" t="s">
        <v>153</v>
      </c>
      <c r="AU1015" s="143" t="s">
        <v>85</v>
      </c>
      <c r="AV1015" s="12" t="s">
        <v>85</v>
      </c>
      <c r="AW1015" s="12" t="s">
        <v>32</v>
      </c>
      <c r="AX1015" s="12" t="s">
        <v>75</v>
      </c>
      <c r="AY1015" s="143" t="s">
        <v>144</v>
      </c>
    </row>
    <row r="1016" spans="2:65" s="13" customFormat="1">
      <c r="B1016" s="149"/>
      <c r="D1016" s="142" t="s">
        <v>153</v>
      </c>
      <c r="E1016" s="150" t="s">
        <v>1</v>
      </c>
      <c r="F1016" s="151" t="s">
        <v>159</v>
      </c>
      <c r="H1016" s="152">
        <v>17.8</v>
      </c>
      <c r="I1016" s="153"/>
      <c r="L1016" s="149"/>
      <c r="M1016" s="154"/>
      <c r="T1016" s="155"/>
      <c r="AT1016" s="150" t="s">
        <v>153</v>
      </c>
      <c r="AU1016" s="150" t="s">
        <v>85</v>
      </c>
      <c r="AV1016" s="13" t="s">
        <v>151</v>
      </c>
      <c r="AW1016" s="13" t="s">
        <v>32</v>
      </c>
      <c r="AX1016" s="13" t="s">
        <v>83</v>
      </c>
      <c r="AY1016" s="150" t="s">
        <v>144</v>
      </c>
    </row>
    <row r="1017" spans="2:65" s="1" customFormat="1" ht="24.2" customHeight="1">
      <c r="B1017" s="127"/>
      <c r="C1017" s="128" t="s">
        <v>1787</v>
      </c>
      <c r="D1017" s="128" t="s">
        <v>147</v>
      </c>
      <c r="E1017" s="129" t="s">
        <v>1788</v>
      </c>
      <c r="F1017" s="130" t="s">
        <v>1789</v>
      </c>
      <c r="G1017" s="131" t="s">
        <v>744</v>
      </c>
      <c r="H1017" s="172"/>
      <c r="I1017" s="133"/>
      <c r="J1017" s="134">
        <f>ROUND(I1017*H1017,2)</f>
        <v>0</v>
      </c>
      <c r="K1017" s="130" t="s">
        <v>395</v>
      </c>
      <c r="L1017" s="31"/>
      <c r="M1017" s="135" t="s">
        <v>1</v>
      </c>
      <c r="N1017" s="136" t="s">
        <v>40</v>
      </c>
      <c r="P1017" s="137">
        <f>O1017*H1017</f>
        <v>0</v>
      </c>
      <c r="Q1017" s="137">
        <v>0</v>
      </c>
      <c r="R1017" s="137">
        <f>Q1017*H1017</f>
        <v>0</v>
      </c>
      <c r="S1017" s="137">
        <v>0</v>
      </c>
      <c r="T1017" s="138">
        <f>S1017*H1017</f>
        <v>0</v>
      </c>
      <c r="AR1017" s="139" t="s">
        <v>255</v>
      </c>
      <c r="AT1017" s="139" t="s">
        <v>147</v>
      </c>
      <c r="AU1017" s="139" t="s">
        <v>85</v>
      </c>
      <c r="AY1017" s="16" t="s">
        <v>144</v>
      </c>
      <c r="BE1017" s="140">
        <f>IF(N1017="základní",J1017,0)</f>
        <v>0</v>
      </c>
      <c r="BF1017" s="140">
        <f>IF(N1017="snížená",J1017,0)</f>
        <v>0</v>
      </c>
      <c r="BG1017" s="140">
        <f>IF(N1017="zákl. přenesená",J1017,0)</f>
        <v>0</v>
      </c>
      <c r="BH1017" s="140">
        <f>IF(N1017="sníž. přenesená",J1017,0)</f>
        <v>0</v>
      </c>
      <c r="BI1017" s="140">
        <f>IF(N1017="nulová",J1017,0)</f>
        <v>0</v>
      </c>
      <c r="BJ1017" s="16" t="s">
        <v>83</v>
      </c>
      <c r="BK1017" s="140">
        <f>ROUND(I1017*H1017,2)</f>
        <v>0</v>
      </c>
      <c r="BL1017" s="16" t="s">
        <v>255</v>
      </c>
      <c r="BM1017" s="139" t="s">
        <v>1790</v>
      </c>
    </row>
    <row r="1018" spans="2:65" s="11" customFormat="1" ht="22.9" customHeight="1">
      <c r="B1018" s="115"/>
      <c r="D1018" s="116" t="s">
        <v>74</v>
      </c>
      <c r="E1018" s="125" t="s">
        <v>1791</v>
      </c>
      <c r="F1018" s="125" t="s">
        <v>1792</v>
      </c>
      <c r="I1018" s="118"/>
      <c r="J1018" s="126">
        <f>BK1018</f>
        <v>0</v>
      </c>
      <c r="L1018" s="115"/>
      <c r="M1018" s="120"/>
      <c r="P1018" s="121">
        <f>SUM(P1019:P1047)</f>
        <v>0</v>
      </c>
      <c r="R1018" s="121">
        <f>SUM(R1019:R1047)</f>
        <v>0.23399999999999999</v>
      </c>
      <c r="T1018" s="122">
        <f>SUM(T1019:T1047)</f>
        <v>0</v>
      </c>
      <c r="AR1018" s="116" t="s">
        <v>85</v>
      </c>
      <c r="AT1018" s="123" t="s">
        <v>74</v>
      </c>
      <c r="AU1018" s="123" t="s">
        <v>83</v>
      </c>
      <c r="AY1018" s="116" t="s">
        <v>144</v>
      </c>
      <c r="BK1018" s="124">
        <f>SUM(BK1019:BK1047)</f>
        <v>0</v>
      </c>
    </row>
    <row r="1019" spans="2:65" s="1" customFormat="1" ht="21.75" customHeight="1">
      <c r="B1019" s="127"/>
      <c r="C1019" s="128" t="s">
        <v>1793</v>
      </c>
      <c r="D1019" s="128" t="s">
        <v>147</v>
      </c>
      <c r="E1019" s="129" t="s">
        <v>1794</v>
      </c>
      <c r="F1019" s="130" t="s">
        <v>1795</v>
      </c>
      <c r="G1019" s="131" t="s">
        <v>181</v>
      </c>
      <c r="H1019" s="132">
        <v>18</v>
      </c>
      <c r="I1019" s="133"/>
      <c r="J1019" s="134">
        <f>ROUND(I1019*H1019,2)</f>
        <v>0</v>
      </c>
      <c r="K1019" s="130" t="s">
        <v>395</v>
      </c>
      <c r="L1019" s="31"/>
      <c r="M1019" s="135" t="s">
        <v>1</v>
      </c>
      <c r="N1019" s="136" t="s">
        <v>40</v>
      </c>
      <c r="P1019" s="137">
        <f>O1019*H1019</f>
        <v>0</v>
      </c>
      <c r="Q1019" s="137">
        <v>0</v>
      </c>
      <c r="R1019" s="137">
        <f>Q1019*H1019</f>
        <v>0</v>
      </c>
      <c r="S1019" s="137">
        <v>0</v>
      </c>
      <c r="T1019" s="138">
        <f>S1019*H1019</f>
        <v>0</v>
      </c>
      <c r="AR1019" s="139" t="s">
        <v>255</v>
      </c>
      <c r="AT1019" s="139" t="s">
        <v>147</v>
      </c>
      <c r="AU1019" s="139" t="s">
        <v>85</v>
      </c>
      <c r="AY1019" s="16" t="s">
        <v>144</v>
      </c>
      <c r="BE1019" s="140">
        <f>IF(N1019="základní",J1019,0)</f>
        <v>0</v>
      </c>
      <c r="BF1019" s="140">
        <f>IF(N1019="snížená",J1019,0)</f>
        <v>0</v>
      </c>
      <c r="BG1019" s="140">
        <f>IF(N1019="zákl. přenesená",J1019,0)</f>
        <v>0</v>
      </c>
      <c r="BH1019" s="140">
        <f>IF(N1019="sníž. přenesená",J1019,0)</f>
        <v>0</v>
      </c>
      <c r="BI1019" s="140">
        <f>IF(N1019="nulová",J1019,0)</f>
        <v>0</v>
      </c>
      <c r="BJ1019" s="16" t="s">
        <v>83</v>
      </c>
      <c r="BK1019" s="140">
        <f>ROUND(I1019*H1019,2)</f>
        <v>0</v>
      </c>
      <c r="BL1019" s="16" t="s">
        <v>255</v>
      </c>
      <c r="BM1019" s="139" t="s">
        <v>1796</v>
      </c>
    </row>
    <row r="1020" spans="2:65" s="14" customFormat="1" ht="22.5">
      <c r="B1020" s="156"/>
      <c r="D1020" s="142" t="s">
        <v>153</v>
      </c>
      <c r="E1020" s="157" t="s">
        <v>1</v>
      </c>
      <c r="F1020" s="158" t="s">
        <v>1797</v>
      </c>
      <c r="H1020" s="157" t="s">
        <v>1</v>
      </c>
      <c r="I1020" s="159"/>
      <c r="L1020" s="156"/>
      <c r="M1020" s="160"/>
      <c r="T1020" s="161"/>
      <c r="AT1020" s="157" t="s">
        <v>153</v>
      </c>
      <c r="AU1020" s="157" t="s">
        <v>85</v>
      </c>
      <c r="AV1020" s="14" t="s">
        <v>83</v>
      </c>
      <c r="AW1020" s="14" t="s">
        <v>32</v>
      </c>
      <c r="AX1020" s="14" t="s">
        <v>75</v>
      </c>
      <c r="AY1020" s="157" t="s">
        <v>144</v>
      </c>
    </row>
    <row r="1021" spans="2:65" s="12" customFormat="1">
      <c r="B1021" s="141"/>
      <c r="D1021" s="142" t="s">
        <v>153</v>
      </c>
      <c r="E1021" s="143" t="s">
        <v>1</v>
      </c>
      <c r="F1021" s="144" t="s">
        <v>265</v>
      </c>
      <c r="H1021" s="145">
        <v>18</v>
      </c>
      <c r="I1021" s="146"/>
      <c r="L1021" s="141"/>
      <c r="M1021" s="147"/>
      <c r="T1021" s="148"/>
      <c r="AT1021" s="143" t="s">
        <v>153</v>
      </c>
      <c r="AU1021" s="143" t="s">
        <v>85</v>
      </c>
      <c r="AV1021" s="12" t="s">
        <v>85</v>
      </c>
      <c r="AW1021" s="12" t="s">
        <v>32</v>
      </c>
      <c r="AX1021" s="12" t="s">
        <v>75</v>
      </c>
      <c r="AY1021" s="143" t="s">
        <v>144</v>
      </c>
    </row>
    <row r="1022" spans="2:65" s="13" customFormat="1">
      <c r="B1022" s="149"/>
      <c r="D1022" s="142" t="s">
        <v>153</v>
      </c>
      <c r="E1022" s="150" t="s">
        <v>1</v>
      </c>
      <c r="F1022" s="151" t="s">
        <v>159</v>
      </c>
      <c r="H1022" s="152">
        <v>18</v>
      </c>
      <c r="I1022" s="153"/>
      <c r="L1022" s="149"/>
      <c r="M1022" s="154"/>
      <c r="T1022" s="155"/>
      <c r="AT1022" s="150" t="s">
        <v>153</v>
      </c>
      <c r="AU1022" s="150" t="s">
        <v>85</v>
      </c>
      <c r="AV1022" s="13" t="s">
        <v>151</v>
      </c>
      <c r="AW1022" s="13" t="s">
        <v>32</v>
      </c>
      <c r="AX1022" s="13" t="s">
        <v>83</v>
      </c>
      <c r="AY1022" s="150" t="s">
        <v>144</v>
      </c>
    </row>
    <row r="1023" spans="2:65" s="1" customFormat="1" ht="16.5" customHeight="1">
      <c r="B1023" s="127"/>
      <c r="C1023" s="162" t="s">
        <v>1798</v>
      </c>
      <c r="D1023" s="162" t="s">
        <v>379</v>
      </c>
      <c r="E1023" s="163" t="s">
        <v>1799</v>
      </c>
      <c r="F1023" s="164" t="s">
        <v>1800</v>
      </c>
      <c r="G1023" s="165" t="s">
        <v>181</v>
      </c>
      <c r="H1023" s="166">
        <v>18</v>
      </c>
      <c r="I1023" s="167"/>
      <c r="J1023" s="168">
        <f>ROUND(I1023*H1023,2)</f>
        <v>0</v>
      </c>
      <c r="K1023" s="164" t="s">
        <v>395</v>
      </c>
      <c r="L1023" s="169"/>
      <c r="M1023" s="170" t="s">
        <v>1</v>
      </c>
      <c r="N1023" s="171" t="s">
        <v>40</v>
      </c>
      <c r="P1023" s="137">
        <f>O1023*H1023</f>
        <v>0</v>
      </c>
      <c r="Q1023" s="137">
        <v>1.2999999999999999E-2</v>
      </c>
      <c r="R1023" s="137">
        <f>Q1023*H1023</f>
        <v>0.23399999999999999</v>
      </c>
      <c r="S1023" s="137">
        <v>0</v>
      </c>
      <c r="T1023" s="138">
        <f>S1023*H1023</f>
        <v>0</v>
      </c>
      <c r="AR1023" s="139" t="s">
        <v>365</v>
      </c>
      <c r="AT1023" s="139" t="s">
        <v>379</v>
      </c>
      <c r="AU1023" s="139" t="s">
        <v>85</v>
      </c>
      <c r="AY1023" s="16" t="s">
        <v>144</v>
      </c>
      <c r="BE1023" s="140">
        <f>IF(N1023="základní",J1023,0)</f>
        <v>0</v>
      </c>
      <c r="BF1023" s="140">
        <f>IF(N1023="snížená",J1023,0)</f>
        <v>0</v>
      </c>
      <c r="BG1023" s="140">
        <f>IF(N1023="zákl. přenesená",J1023,0)</f>
        <v>0</v>
      </c>
      <c r="BH1023" s="140">
        <f>IF(N1023="sníž. přenesená",J1023,0)</f>
        <v>0</v>
      </c>
      <c r="BI1023" s="140">
        <f>IF(N1023="nulová",J1023,0)</f>
        <v>0</v>
      </c>
      <c r="BJ1023" s="16" t="s">
        <v>83</v>
      </c>
      <c r="BK1023" s="140">
        <f>ROUND(I1023*H1023,2)</f>
        <v>0</v>
      </c>
      <c r="BL1023" s="16" t="s">
        <v>255</v>
      </c>
      <c r="BM1023" s="139" t="s">
        <v>1801</v>
      </c>
    </row>
    <row r="1024" spans="2:65" s="1" customFormat="1" ht="16.5" customHeight="1">
      <c r="B1024" s="127"/>
      <c r="C1024" s="128" t="s">
        <v>1802</v>
      </c>
      <c r="D1024" s="128" t="s">
        <v>147</v>
      </c>
      <c r="E1024" s="129" t="s">
        <v>1803</v>
      </c>
      <c r="F1024" s="130" t="s">
        <v>1804</v>
      </c>
      <c r="G1024" s="131" t="s">
        <v>374</v>
      </c>
      <c r="H1024" s="132">
        <v>14.22</v>
      </c>
      <c r="I1024" s="133"/>
      <c r="J1024" s="134">
        <f>ROUND(I1024*H1024,2)</f>
        <v>0</v>
      </c>
      <c r="K1024" s="130" t="s">
        <v>1</v>
      </c>
      <c r="L1024" s="31"/>
      <c r="M1024" s="135" t="s">
        <v>1</v>
      </c>
      <c r="N1024" s="136" t="s">
        <v>40</v>
      </c>
      <c r="P1024" s="137">
        <f>O1024*H1024</f>
        <v>0</v>
      </c>
      <c r="Q1024" s="137">
        <v>0</v>
      </c>
      <c r="R1024" s="137">
        <f>Q1024*H1024</f>
        <v>0</v>
      </c>
      <c r="S1024" s="137">
        <v>0</v>
      </c>
      <c r="T1024" s="138">
        <f>S1024*H1024</f>
        <v>0</v>
      </c>
      <c r="AR1024" s="139" t="s">
        <v>255</v>
      </c>
      <c r="AT1024" s="139" t="s">
        <v>147</v>
      </c>
      <c r="AU1024" s="139" t="s">
        <v>85</v>
      </c>
      <c r="AY1024" s="16" t="s">
        <v>144</v>
      </c>
      <c r="BE1024" s="140">
        <f>IF(N1024="základní",J1024,0)</f>
        <v>0</v>
      </c>
      <c r="BF1024" s="140">
        <f>IF(N1024="snížená",J1024,0)</f>
        <v>0</v>
      </c>
      <c r="BG1024" s="140">
        <f>IF(N1024="zákl. přenesená",J1024,0)</f>
        <v>0</v>
      </c>
      <c r="BH1024" s="140">
        <f>IF(N1024="sníž. přenesená",J1024,0)</f>
        <v>0</v>
      </c>
      <c r="BI1024" s="140">
        <f>IF(N1024="nulová",J1024,0)</f>
        <v>0</v>
      </c>
      <c r="BJ1024" s="16" t="s">
        <v>83</v>
      </c>
      <c r="BK1024" s="140">
        <f>ROUND(I1024*H1024,2)</f>
        <v>0</v>
      </c>
      <c r="BL1024" s="16" t="s">
        <v>255</v>
      </c>
      <c r="BM1024" s="139" t="s">
        <v>1805</v>
      </c>
    </row>
    <row r="1025" spans="2:65" s="14" customFormat="1">
      <c r="B1025" s="156"/>
      <c r="D1025" s="142" t="s">
        <v>153</v>
      </c>
      <c r="E1025" s="157" t="s">
        <v>1</v>
      </c>
      <c r="F1025" s="158" t="s">
        <v>1806</v>
      </c>
      <c r="H1025" s="157" t="s">
        <v>1</v>
      </c>
      <c r="I1025" s="159"/>
      <c r="L1025" s="156"/>
      <c r="M1025" s="160"/>
      <c r="T1025" s="161"/>
      <c r="AT1025" s="157" t="s">
        <v>153</v>
      </c>
      <c r="AU1025" s="157" t="s">
        <v>85</v>
      </c>
      <c r="AV1025" s="14" t="s">
        <v>83</v>
      </c>
      <c r="AW1025" s="14" t="s">
        <v>32</v>
      </c>
      <c r="AX1025" s="14" t="s">
        <v>75</v>
      </c>
      <c r="AY1025" s="157" t="s">
        <v>144</v>
      </c>
    </row>
    <row r="1026" spans="2:65" s="12" customFormat="1">
      <c r="B1026" s="141"/>
      <c r="D1026" s="142" t="s">
        <v>153</v>
      </c>
      <c r="E1026" s="143" t="s">
        <v>1</v>
      </c>
      <c r="F1026" s="144" t="s">
        <v>1807</v>
      </c>
      <c r="H1026" s="145">
        <v>10.52</v>
      </c>
      <c r="I1026" s="146"/>
      <c r="L1026" s="141"/>
      <c r="M1026" s="147"/>
      <c r="T1026" s="148"/>
      <c r="AT1026" s="143" t="s">
        <v>153</v>
      </c>
      <c r="AU1026" s="143" t="s">
        <v>85</v>
      </c>
      <c r="AV1026" s="12" t="s">
        <v>85</v>
      </c>
      <c r="AW1026" s="12" t="s">
        <v>32</v>
      </c>
      <c r="AX1026" s="12" t="s">
        <v>75</v>
      </c>
      <c r="AY1026" s="143" t="s">
        <v>144</v>
      </c>
    </row>
    <row r="1027" spans="2:65" s="14" customFormat="1">
      <c r="B1027" s="156"/>
      <c r="D1027" s="142" t="s">
        <v>153</v>
      </c>
      <c r="E1027" s="157" t="s">
        <v>1</v>
      </c>
      <c r="F1027" s="158" t="s">
        <v>1808</v>
      </c>
      <c r="H1027" s="157" t="s">
        <v>1</v>
      </c>
      <c r="I1027" s="159"/>
      <c r="L1027" s="156"/>
      <c r="M1027" s="160"/>
      <c r="T1027" s="161"/>
      <c r="AT1027" s="157" t="s">
        <v>153</v>
      </c>
      <c r="AU1027" s="157" t="s">
        <v>85</v>
      </c>
      <c r="AV1027" s="14" t="s">
        <v>83</v>
      </c>
      <c r="AW1027" s="14" t="s">
        <v>32</v>
      </c>
      <c r="AX1027" s="14" t="s">
        <v>75</v>
      </c>
      <c r="AY1027" s="157" t="s">
        <v>144</v>
      </c>
    </row>
    <row r="1028" spans="2:65" s="12" customFormat="1">
      <c r="B1028" s="141"/>
      <c r="D1028" s="142" t="s">
        <v>153</v>
      </c>
      <c r="E1028" s="143" t="s">
        <v>1</v>
      </c>
      <c r="F1028" s="144" t="s">
        <v>1809</v>
      </c>
      <c r="H1028" s="145">
        <v>3.7</v>
      </c>
      <c r="I1028" s="146"/>
      <c r="L1028" s="141"/>
      <c r="M1028" s="147"/>
      <c r="T1028" s="148"/>
      <c r="AT1028" s="143" t="s">
        <v>153</v>
      </c>
      <c r="AU1028" s="143" t="s">
        <v>85</v>
      </c>
      <c r="AV1028" s="12" t="s">
        <v>85</v>
      </c>
      <c r="AW1028" s="12" t="s">
        <v>32</v>
      </c>
      <c r="AX1028" s="12" t="s">
        <v>75</v>
      </c>
      <c r="AY1028" s="143" t="s">
        <v>144</v>
      </c>
    </row>
    <row r="1029" spans="2:65" s="13" customFormat="1">
      <c r="B1029" s="149"/>
      <c r="D1029" s="142" t="s">
        <v>153</v>
      </c>
      <c r="E1029" s="150" t="s">
        <v>1</v>
      </c>
      <c r="F1029" s="151" t="s">
        <v>159</v>
      </c>
      <c r="H1029" s="152">
        <v>14.219999999999999</v>
      </c>
      <c r="I1029" s="153"/>
      <c r="L1029" s="149"/>
      <c r="M1029" s="154"/>
      <c r="T1029" s="155"/>
      <c r="AT1029" s="150" t="s">
        <v>153</v>
      </c>
      <c r="AU1029" s="150" t="s">
        <v>85</v>
      </c>
      <c r="AV1029" s="13" t="s">
        <v>151</v>
      </c>
      <c r="AW1029" s="13" t="s">
        <v>32</v>
      </c>
      <c r="AX1029" s="13" t="s">
        <v>83</v>
      </c>
      <c r="AY1029" s="150" t="s">
        <v>144</v>
      </c>
    </row>
    <row r="1030" spans="2:65" s="1" customFormat="1" ht="16.5" customHeight="1">
      <c r="B1030" s="127"/>
      <c r="C1030" s="128" t="s">
        <v>1810</v>
      </c>
      <c r="D1030" s="128" t="s">
        <v>147</v>
      </c>
      <c r="E1030" s="129" t="s">
        <v>1811</v>
      </c>
      <c r="F1030" s="130" t="s">
        <v>1812</v>
      </c>
      <c r="G1030" s="131" t="s">
        <v>374</v>
      </c>
      <c r="H1030" s="132">
        <v>25.2</v>
      </c>
      <c r="I1030" s="133"/>
      <c r="J1030" s="134">
        <f>ROUND(I1030*H1030,2)</f>
        <v>0</v>
      </c>
      <c r="K1030" s="130" t="s">
        <v>1</v>
      </c>
      <c r="L1030" s="31"/>
      <c r="M1030" s="135" t="s">
        <v>1</v>
      </c>
      <c r="N1030" s="136" t="s">
        <v>40</v>
      </c>
      <c r="P1030" s="137">
        <f>O1030*H1030</f>
        <v>0</v>
      </c>
      <c r="Q1030" s="137">
        <v>0</v>
      </c>
      <c r="R1030" s="137">
        <f>Q1030*H1030</f>
        <v>0</v>
      </c>
      <c r="S1030" s="137">
        <v>0</v>
      </c>
      <c r="T1030" s="138">
        <f>S1030*H1030</f>
        <v>0</v>
      </c>
      <c r="AR1030" s="139" t="s">
        <v>255</v>
      </c>
      <c r="AT1030" s="139" t="s">
        <v>147</v>
      </c>
      <c r="AU1030" s="139" t="s">
        <v>85</v>
      </c>
      <c r="AY1030" s="16" t="s">
        <v>144</v>
      </c>
      <c r="BE1030" s="140">
        <f>IF(N1030="základní",J1030,0)</f>
        <v>0</v>
      </c>
      <c r="BF1030" s="140">
        <f>IF(N1030="snížená",J1030,0)</f>
        <v>0</v>
      </c>
      <c r="BG1030" s="140">
        <f>IF(N1030="zákl. přenesená",J1030,0)</f>
        <v>0</v>
      </c>
      <c r="BH1030" s="140">
        <f>IF(N1030="sníž. přenesená",J1030,0)</f>
        <v>0</v>
      </c>
      <c r="BI1030" s="140">
        <f>IF(N1030="nulová",J1030,0)</f>
        <v>0</v>
      </c>
      <c r="BJ1030" s="16" t="s">
        <v>83</v>
      </c>
      <c r="BK1030" s="140">
        <f>ROUND(I1030*H1030,2)</f>
        <v>0</v>
      </c>
      <c r="BL1030" s="16" t="s">
        <v>255</v>
      </c>
      <c r="BM1030" s="139" t="s">
        <v>1813</v>
      </c>
    </row>
    <row r="1031" spans="2:65" s="14" customFormat="1">
      <c r="B1031" s="156"/>
      <c r="D1031" s="142" t="s">
        <v>153</v>
      </c>
      <c r="E1031" s="157" t="s">
        <v>1</v>
      </c>
      <c r="F1031" s="158" t="s">
        <v>1814</v>
      </c>
      <c r="H1031" s="157" t="s">
        <v>1</v>
      </c>
      <c r="I1031" s="159"/>
      <c r="L1031" s="156"/>
      <c r="M1031" s="160"/>
      <c r="T1031" s="161"/>
      <c r="AT1031" s="157" t="s">
        <v>153</v>
      </c>
      <c r="AU1031" s="157" t="s">
        <v>85</v>
      </c>
      <c r="AV1031" s="14" t="s">
        <v>83</v>
      </c>
      <c r="AW1031" s="14" t="s">
        <v>32</v>
      </c>
      <c r="AX1031" s="14" t="s">
        <v>75</v>
      </c>
      <c r="AY1031" s="157" t="s">
        <v>144</v>
      </c>
    </row>
    <row r="1032" spans="2:65" s="14" customFormat="1">
      <c r="B1032" s="156"/>
      <c r="D1032" s="142" t="s">
        <v>153</v>
      </c>
      <c r="E1032" s="157" t="s">
        <v>1</v>
      </c>
      <c r="F1032" s="158" t="s">
        <v>171</v>
      </c>
      <c r="H1032" s="157" t="s">
        <v>1</v>
      </c>
      <c r="I1032" s="159"/>
      <c r="L1032" s="156"/>
      <c r="M1032" s="160"/>
      <c r="T1032" s="161"/>
      <c r="AT1032" s="157" t="s">
        <v>153</v>
      </c>
      <c r="AU1032" s="157" t="s">
        <v>85</v>
      </c>
      <c r="AV1032" s="14" t="s">
        <v>83</v>
      </c>
      <c r="AW1032" s="14" t="s">
        <v>32</v>
      </c>
      <c r="AX1032" s="14" t="s">
        <v>75</v>
      </c>
      <c r="AY1032" s="157" t="s">
        <v>144</v>
      </c>
    </row>
    <row r="1033" spans="2:65" s="12" customFormat="1">
      <c r="B1033" s="141"/>
      <c r="D1033" s="142" t="s">
        <v>153</v>
      </c>
      <c r="E1033" s="143" t="s">
        <v>1</v>
      </c>
      <c r="F1033" s="144" t="s">
        <v>1595</v>
      </c>
      <c r="H1033" s="145">
        <v>25.2</v>
      </c>
      <c r="I1033" s="146"/>
      <c r="L1033" s="141"/>
      <c r="M1033" s="147"/>
      <c r="T1033" s="148"/>
      <c r="AT1033" s="143" t="s">
        <v>153</v>
      </c>
      <c r="AU1033" s="143" t="s">
        <v>85</v>
      </c>
      <c r="AV1033" s="12" t="s">
        <v>85</v>
      </c>
      <c r="AW1033" s="12" t="s">
        <v>32</v>
      </c>
      <c r="AX1033" s="12" t="s">
        <v>75</v>
      </c>
      <c r="AY1033" s="143" t="s">
        <v>144</v>
      </c>
    </row>
    <row r="1034" spans="2:65" s="13" customFormat="1">
      <c r="B1034" s="149"/>
      <c r="D1034" s="142" t="s">
        <v>153</v>
      </c>
      <c r="E1034" s="150" t="s">
        <v>1</v>
      </c>
      <c r="F1034" s="151" t="s">
        <v>159</v>
      </c>
      <c r="H1034" s="152">
        <v>25.2</v>
      </c>
      <c r="I1034" s="153"/>
      <c r="L1034" s="149"/>
      <c r="M1034" s="154"/>
      <c r="T1034" s="155"/>
      <c r="AT1034" s="150" t="s">
        <v>153</v>
      </c>
      <c r="AU1034" s="150" t="s">
        <v>85</v>
      </c>
      <c r="AV1034" s="13" t="s">
        <v>151</v>
      </c>
      <c r="AW1034" s="13" t="s">
        <v>32</v>
      </c>
      <c r="AX1034" s="13" t="s">
        <v>83</v>
      </c>
      <c r="AY1034" s="150" t="s">
        <v>144</v>
      </c>
    </row>
    <row r="1035" spans="2:65" s="1" customFormat="1" ht="33" customHeight="1">
      <c r="B1035" s="127"/>
      <c r="C1035" s="128" t="s">
        <v>1815</v>
      </c>
      <c r="D1035" s="128" t="s">
        <v>147</v>
      </c>
      <c r="E1035" s="129" t="s">
        <v>1816</v>
      </c>
      <c r="F1035" s="130" t="s">
        <v>1817</v>
      </c>
      <c r="G1035" s="131" t="s">
        <v>1395</v>
      </c>
      <c r="H1035" s="132">
        <v>42</v>
      </c>
      <c r="I1035" s="133"/>
      <c r="J1035" s="134">
        <f>ROUND(I1035*H1035,2)</f>
        <v>0</v>
      </c>
      <c r="K1035" s="130" t="s">
        <v>1</v>
      </c>
      <c r="L1035" s="31"/>
      <c r="M1035" s="135" t="s">
        <v>1</v>
      </c>
      <c r="N1035" s="136" t="s">
        <v>40</v>
      </c>
      <c r="P1035" s="137">
        <f>O1035*H1035</f>
        <v>0</v>
      </c>
      <c r="Q1035" s="137">
        <v>0</v>
      </c>
      <c r="R1035" s="137">
        <f>Q1035*H1035</f>
        <v>0</v>
      </c>
      <c r="S1035" s="137">
        <v>0</v>
      </c>
      <c r="T1035" s="138">
        <f>S1035*H1035</f>
        <v>0</v>
      </c>
      <c r="AR1035" s="139" t="s">
        <v>255</v>
      </c>
      <c r="AT1035" s="139" t="s">
        <v>147</v>
      </c>
      <c r="AU1035" s="139" t="s">
        <v>85</v>
      </c>
      <c r="AY1035" s="16" t="s">
        <v>144</v>
      </c>
      <c r="BE1035" s="140">
        <f>IF(N1035="základní",J1035,0)</f>
        <v>0</v>
      </c>
      <c r="BF1035" s="140">
        <f>IF(N1035="snížená",J1035,0)</f>
        <v>0</v>
      </c>
      <c r="BG1035" s="140">
        <f>IF(N1035="zákl. přenesená",J1035,0)</f>
        <v>0</v>
      </c>
      <c r="BH1035" s="140">
        <f>IF(N1035="sníž. přenesená",J1035,0)</f>
        <v>0</v>
      </c>
      <c r="BI1035" s="140">
        <f>IF(N1035="nulová",J1035,0)</f>
        <v>0</v>
      </c>
      <c r="BJ1035" s="16" t="s">
        <v>83</v>
      </c>
      <c r="BK1035" s="140">
        <f>ROUND(I1035*H1035,2)</f>
        <v>0</v>
      </c>
      <c r="BL1035" s="16" t="s">
        <v>255</v>
      </c>
      <c r="BM1035" s="139" t="s">
        <v>1818</v>
      </c>
    </row>
    <row r="1036" spans="2:65" s="14" customFormat="1" ht="22.5">
      <c r="B1036" s="156"/>
      <c r="D1036" s="142" t="s">
        <v>153</v>
      </c>
      <c r="E1036" s="157" t="s">
        <v>1</v>
      </c>
      <c r="F1036" s="158" t="s">
        <v>1819</v>
      </c>
      <c r="H1036" s="157" t="s">
        <v>1</v>
      </c>
      <c r="I1036" s="159"/>
      <c r="L1036" s="156"/>
      <c r="M1036" s="160"/>
      <c r="T1036" s="161"/>
      <c r="AT1036" s="157" t="s">
        <v>153</v>
      </c>
      <c r="AU1036" s="157" t="s">
        <v>85</v>
      </c>
      <c r="AV1036" s="14" t="s">
        <v>83</v>
      </c>
      <c r="AW1036" s="14" t="s">
        <v>32</v>
      </c>
      <c r="AX1036" s="14" t="s">
        <v>75</v>
      </c>
      <c r="AY1036" s="157" t="s">
        <v>144</v>
      </c>
    </row>
    <row r="1037" spans="2:65" s="12" customFormat="1">
      <c r="B1037" s="141"/>
      <c r="D1037" s="142" t="s">
        <v>153</v>
      </c>
      <c r="E1037" s="143" t="s">
        <v>1</v>
      </c>
      <c r="F1037" s="144" t="s">
        <v>1820</v>
      </c>
      <c r="H1037" s="145">
        <v>42</v>
      </c>
      <c r="I1037" s="146"/>
      <c r="L1037" s="141"/>
      <c r="M1037" s="147"/>
      <c r="T1037" s="148"/>
      <c r="AT1037" s="143" t="s">
        <v>153</v>
      </c>
      <c r="AU1037" s="143" t="s">
        <v>85</v>
      </c>
      <c r="AV1037" s="12" t="s">
        <v>85</v>
      </c>
      <c r="AW1037" s="12" t="s">
        <v>32</v>
      </c>
      <c r="AX1037" s="12" t="s">
        <v>75</v>
      </c>
      <c r="AY1037" s="143" t="s">
        <v>144</v>
      </c>
    </row>
    <row r="1038" spans="2:65" s="13" customFormat="1">
      <c r="B1038" s="149"/>
      <c r="D1038" s="142" t="s">
        <v>153</v>
      </c>
      <c r="E1038" s="150" t="s">
        <v>1</v>
      </c>
      <c r="F1038" s="151" t="s">
        <v>159</v>
      </c>
      <c r="H1038" s="152">
        <v>42</v>
      </c>
      <c r="I1038" s="153"/>
      <c r="L1038" s="149"/>
      <c r="M1038" s="154"/>
      <c r="T1038" s="155"/>
      <c r="AT1038" s="150" t="s">
        <v>153</v>
      </c>
      <c r="AU1038" s="150" t="s">
        <v>85</v>
      </c>
      <c r="AV1038" s="13" t="s">
        <v>151</v>
      </c>
      <c r="AW1038" s="13" t="s">
        <v>32</v>
      </c>
      <c r="AX1038" s="13" t="s">
        <v>83</v>
      </c>
      <c r="AY1038" s="150" t="s">
        <v>144</v>
      </c>
    </row>
    <row r="1039" spans="2:65" s="1" customFormat="1" ht="24.2" customHeight="1">
      <c r="B1039" s="127"/>
      <c r="C1039" s="128" t="s">
        <v>1821</v>
      </c>
      <c r="D1039" s="128" t="s">
        <v>147</v>
      </c>
      <c r="E1039" s="129" t="s">
        <v>1822</v>
      </c>
      <c r="F1039" s="130" t="s">
        <v>1823</v>
      </c>
      <c r="G1039" s="131" t="s">
        <v>1395</v>
      </c>
      <c r="H1039" s="132">
        <v>2016.77</v>
      </c>
      <c r="I1039" s="133"/>
      <c r="J1039" s="134">
        <f>ROUND(I1039*H1039,2)</f>
        <v>0</v>
      </c>
      <c r="K1039" s="130"/>
      <c r="L1039" s="31"/>
      <c r="M1039" s="135" t="s">
        <v>1</v>
      </c>
      <c r="N1039" s="136" t="s">
        <v>40</v>
      </c>
      <c r="P1039" s="137">
        <f>O1039*H1039</f>
        <v>0</v>
      </c>
      <c r="Q1039" s="137">
        <v>0</v>
      </c>
      <c r="R1039" s="137">
        <f>Q1039*H1039</f>
        <v>0</v>
      </c>
      <c r="S1039" s="137">
        <v>0</v>
      </c>
      <c r="T1039" s="138">
        <f>S1039*H1039</f>
        <v>0</v>
      </c>
      <c r="AR1039" s="139" t="s">
        <v>255</v>
      </c>
      <c r="AT1039" s="139" t="s">
        <v>147</v>
      </c>
      <c r="AU1039" s="139" t="s">
        <v>85</v>
      </c>
      <c r="AY1039" s="16" t="s">
        <v>144</v>
      </c>
      <c r="BE1039" s="140">
        <f>IF(N1039="základní",J1039,0)</f>
        <v>0</v>
      </c>
      <c r="BF1039" s="140">
        <f>IF(N1039="snížená",J1039,0)</f>
        <v>0</v>
      </c>
      <c r="BG1039" s="140">
        <f>IF(N1039="zákl. přenesená",J1039,0)</f>
        <v>0</v>
      </c>
      <c r="BH1039" s="140">
        <f>IF(N1039="sníž. přenesená",J1039,0)</f>
        <v>0</v>
      </c>
      <c r="BI1039" s="140">
        <f>IF(N1039="nulová",J1039,0)</f>
        <v>0</v>
      </c>
      <c r="BJ1039" s="16" t="s">
        <v>83</v>
      </c>
      <c r="BK1039" s="140">
        <f>ROUND(I1039*H1039,2)</f>
        <v>0</v>
      </c>
      <c r="BL1039" s="16" t="s">
        <v>255</v>
      </c>
      <c r="BM1039" s="139" t="s">
        <v>1824</v>
      </c>
    </row>
    <row r="1040" spans="2:65" s="14" customFormat="1">
      <c r="B1040" s="156"/>
      <c r="D1040" s="142" t="s">
        <v>153</v>
      </c>
      <c r="E1040" s="157" t="s">
        <v>1</v>
      </c>
      <c r="F1040" s="158" t="s">
        <v>1825</v>
      </c>
      <c r="H1040" s="157" t="s">
        <v>1</v>
      </c>
      <c r="I1040" s="159"/>
      <c r="L1040" s="156"/>
      <c r="M1040" s="160"/>
      <c r="T1040" s="161"/>
      <c r="AT1040" s="157" t="s">
        <v>153</v>
      </c>
      <c r="AU1040" s="157" t="s">
        <v>85</v>
      </c>
      <c r="AV1040" s="14" t="s">
        <v>83</v>
      </c>
      <c r="AW1040" s="14" t="s">
        <v>32</v>
      </c>
      <c r="AX1040" s="14" t="s">
        <v>75</v>
      </c>
      <c r="AY1040" s="157" t="s">
        <v>144</v>
      </c>
    </row>
    <row r="1041" spans="2:65" s="12" customFormat="1">
      <c r="B1041" s="141"/>
      <c r="D1041" s="142" t="s">
        <v>153</v>
      </c>
      <c r="E1041" s="143" t="s">
        <v>1</v>
      </c>
      <c r="F1041" s="144" t="s">
        <v>1826</v>
      </c>
      <c r="H1041" s="145">
        <v>2016.77</v>
      </c>
      <c r="I1041" s="146"/>
      <c r="L1041" s="141"/>
      <c r="M1041" s="147"/>
      <c r="T1041" s="148"/>
      <c r="AT1041" s="143" t="s">
        <v>153</v>
      </c>
      <c r="AU1041" s="143" t="s">
        <v>85</v>
      </c>
      <c r="AV1041" s="12" t="s">
        <v>85</v>
      </c>
      <c r="AW1041" s="12" t="s">
        <v>32</v>
      </c>
      <c r="AX1041" s="12" t="s">
        <v>75</v>
      </c>
      <c r="AY1041" s="143" t="s">
        <v>144</v>
      </c>
    </row>
    <row r="1042" spans="2:65" s="13" customFormat="1">
      <c r="B1042" s="149"/>
      <c r="D1042" s="142" t="s">
        <v>153</v>
      </c>
      <c r="E1042" s="150" t="s">
        <v>1</v>
      </c>
      <c r="F1042" s="151" t="s">
        <v>159</v>
      </c>
      <c r="H1042" s="152">
        <v>2016.77</v>
      </c>
      <c r="I1042" s="153"/>
      <c r="L1042" s="149"/>
      <c r="M1042" s="154"/>
      <c r="T1042" s="155"/>
      <c r="AT1042" s="150" t="s">
        <v>153</v>
      </c>
      <c r="AU1042" s="150" t="s">
        <v>85</v>
      </c>
      <c r="AV1042" s="13" t="s">
        <v>151</v>
      </c>
      <c r="AW1042" s="13" t="s">
        <v>32</v>
      </c>
      <c r="AX1042" s="13" t="s">
        <v>83</v>
      </c>
      <c r="AY1042" s="150" t="s">
        <v>144</v>
      </c>
    </row>
    <row r="1043" spans="2:65" s="1" customFormat="1" ht="16.5" customHeight="1">
      <c r="B1043" s="127"/>
      <c r="C1043" s="128" t="s">
        <v>1827</v>
      </c>
      <c r="D1043" s="128" t="s">
        <v>147</v>
      </c>
      <c r="E1043" s="129" t="s">
        <v>1828</v>
      </c>
      <c r="F1043" s="130" t="s">
        <v>1829</v>
      </c>
      <c r="G1043" s="131" t="s">
        <v>374</v>
      </c>
      <c r="H1043" s="132">
        <v>6.1</v>
      </c>
      <c r="I1043" s="133"/>
      <c r="J1043" s="134">
        <f>ROUND(I1043*H1043,2)</f>
        <v>0</v>
      </c>
      <c r="K1043" s="130" t="s">
        <v>1</v>
      </c>
      <c r="L1043" s="31"/>
      <c r="M1043" s="135" t="s">
        <v>1</v>
      </c>
      <c r="N1043" s="136" t="s">
        <v>40</v>
      </c>
      <c r="P1043" s="137">
        <f>O1043*H1043</f>
        <v>0</v>
      </c>
      <c r="Q1043" s="137">
        <v>0</v>
      </c>
      <c r="R1043" s="137">
        <f>Q1043*H1043</f>
        <v>0</v>
      </c>
      <c r="S1043" s="137">
        <v>0</v>
      </c>
      <c r="T1043" s="138">
        <f>S1043*H1043</f>
        <v>0</v>
      </c>
      <c r="AR1043" s="139" t="s">
        <v>255</v>
      </c>
      <c r="AT1043" s="139" t="s">
        <v>147</v>
      </c>
      <c r="AU1043" s="139" t="s">
        <v>85</v>
      </c>
      <c r="AY1043" s="16" t="s">
        <v>144</v>
      </c>
      <c r="BE1043" s="140">
        <f>IF(N1043="základní",J1043,0)</f>
        <v>0</v>
      </c>
      <c r="BF1043" s="140">
        <f>IF(N1043="snížená",J1043,0)</f>
        <v>0</v>
      </c>
      <c r="BG1043" s="140">
        <f>IF(N1043="zákl. přenesená",J1043,0)</f>
        <v>0</v>
      </c>
      <c r="BH1043" s="140">
        <f>IF(N1043="sníž. přenesená",J1043,0)</f>
        <v>0</v>
      </c>
      <c r="BI1043" s="140">
        <f>IF(N1043="nulová",J1043,0)</f>
        <v>0</v>
      </c>
      <c r="BJ1043" s="16" t="s">
        <v>83</v>
      </c>
      <c r="BK1043" s="140">
        <f>ROUND(I1043*H1043,2)</f>
        <v>0</v>
      </c>
      <c r="BL1043" s="16" t="s">
        <v>255</v>
      </c>
      <c r="BM1043" s="139" t="s">
        <v>1830</v>
      </c>
    </row>
    <row r="1044" spans="2:65" s="12" customFormat="1">
      <c r="B1044" s="141"/>
      <c r="D1044" s="142" t="s">
        <v>153</v>
      </c>
      <c r="E1044" s="143" t="s">
        <v>1</v>
      </c>
      <c r="F1044" s="144" t="s">
        <v>1831</v>
      </c>
      <c r="H1044" s="145">
        <v>6.1</v>
      </c>
      <c r="I1044" s="146"/>
      <c r="L1044" s="141"/>
      <c r="M1044" s="147"/>
      <c r="T1044" s="148"/>
      <c r="AT1044" s="143" t="s">
        <v>153</v>
      </c>
      <c r="AU1044" s="143" t="s">
        <v>85</v>
      </c>
      <c r="AV1044" s="12" t="s">
        <v>85</v>
      </c>
      <c r="AW1044" s="12" t="s">
        <v>32</v>
      </c>
      <c r="AX1044" s="12" t="s">
        <v>75</v>
      </c>
      <c r="AY1044" s="143" t="s">
        <v>144</v>
      </c>
    </row>
    <row r="1045" spans="2:65" s="13" customFormat="1">
      <c r="B1045" s="149"/>
      <c r="D1045" s="142" t="s">
        <v>153</v>
      </c>
      <c r="E1045" s="150" t="s">
        <v>1</v>
      </c>
      <c r="F1045" s="151" t="s">
        <v>159</v>
      </c>
      <c r="H1045" s="152">
        <v>6.1</v>
      </c>
      <c r="I1045" s="153"/>
      <c r="L1045" s="149"/>
      <c r="M1045" s="154"/>
      <c r="T1045" s="155"/>
      <c r="AT1045" s="150" t="s">
        <v>153</v>
      </c>
      <c r="AU1045" s="150" t="s">
        <v>85</v>
      </c>
      <c r="AV1045" s="13" t="s">
        <v>151</v>
      </c>
      <c r="AW1045" s="13" t="s">
        <v>32</v>
      </c>
      <c r="AX1045" s="13" t="s">
        <v>83</v>
      </c>
      <c r="AY1045" s="150" t="s">
        <v>144</v>
      </c>
    </row>
    <row r="1046" spans="2:65" s="1" customFormat="1" ht="21.75" customHeight="1">
      <c r="B1046" s="127"/>
      <c r="C1046" s="128" t="s">
        <v>1832</v>
      </c>
      <c r="D1046" s="128" t="s">
        <v>147</v>
      </c>
      <c r="E1046" s="129" t="s">
        <v>1833</v>
      </c>
      <c r="F1046" s="130" t="s">
        <v>1834</v>
      </c>
      <c r="G1046" s="131" t="s">
        <v>181</v>
      </c>
      <c r="H1046" s="132">
        <v>18</v>
      </c>
      <c r="I1046" s="133"/>
      <c r="J1046" s="134">
        <f>ROUND(I1046*H1046,2)</f>
        <v>0</v>
      </c>
      <c r="K1046" s="130" t="s">
        <v>1</v>
      </c>
      <c r="L1046" s="31"/>
      <c r="M1046" s="135" t="s">
        <v>1</v>
      </c>
      <c r="N1046" s="136" t="s">
        <v>40</v>
      </c>
      <c r="P1046" s="137">
        <f>O1046*H1046</f>
        <v>0</v>
      </c>
      <c r="Q1046" s="137">
        <v>0</v>
      </c>
      <c r="R1046" s="137">
        <f>Q1046*H1046</f>
        <v>0</v>
      </c>
      <c r="S1046" s="137">
        <v>0</v>
      </c>
      <c r="T1046" s="138">
        <f>S1046*H1046</f>
        <v>0</v>
      </c>
      <c r="AR1046" s="139" t="s">
        <v>255</v>
      </c>
      <c r="AT1046" s="139" t="s">
        <v>147</v>
      </c>
      <c r="AU1046" s="139" t="s">
        <v>85</v>
      </c>
      <c r="AY1046" s="16" t="s">
        <v>144</v>
      </c>
      <c r="BE1046" s="140">
        <f>IF(N1046="základní",J1046,0)</f>
        <v>0</v>
      </c>
      <c r="BF1046" s="140">
        <f>IF(N1046="snížená",J1046,0)</f>
        <v>0</v>
      </c>
      <c r="BG1046" s="140">
        <f>IF(N1046="zákl. přenesená",J1046,0)</f>
        <v>0</v>
      </c>
      <c r="BH1046" s="140">
        <f>IF(N1046="sníž. přenesená",J1046,0)</f>
        <v>0</v>
      </c>
      <c r="BI1046" s="140">
        <f>IF(N1046="nulová",J1046,0)</f>
        <v>0</v>
      </c>
      <c r="BJ1046" s="16" t="s">
        <v>83</v>
      </c>
      <c r="BK1046" s="140">
        <f>ROUND(I1046*H1046,2)</f>
        <v>0</v>
      </c>
      <c r="BL1046" s="16" t="s">
        <v>255</v>
      </c>
      <c r="BM1046" s="139" t="s">
        <v>1835</v>
      </c>
    </row>
    <row r="1047" spans="2:65" s="1" customFormat="1" ht="24.2" customHeight="1">
      <c r="B1047" s="127"/>
      <c r="C1047" s="128" t="s">
        <v>1836</v>
      </c>
      <c r="D1047" s="128" t="s">
        <v>147</v>
      </c>
      <c r="E1047" s="129" t="s">
        <v>1837</v>
      </c>
      <c r="F1047" s="130" t="s">
        <v>1838</v>
      </c>
      <c r="G1047" s="131" t="s">
        <v>744</v>
      </c>
      <c r="H1047" s="172"/>
      <c r="I1047" s="133"/>
      <c r="J1047" s="134">
        <f>ROUND(I1047*H1047,2)</f>
        <v>0</v>
      </c>
      <c r="K1047" s="130" t="s">
        <v>395</v>
      </c>
      <c r="L1047" s="31"/>
      <c r="M1047" s="135" t="s">
        <v>1</v>
      </c>
      <c r="N1047" s="136" t="s">
        <v>40</v>
      </c>
      <c r="P1047" s="137">
        <f>O1047*H1047</f>
        <v>0</v>
      </c>
      <c r="Q1047" s="137">
        <v>0</v>
      </c>
      <c r="R1047" s="137">
        <f>Q1047*H1047</f>
        <v>0</v>
      </c>
      <c r="S1047" s="137">
        <v>0</v>
      </c>
      <c r="T1047" s="138">
        <f>S1047*H1047</f>
        <v>0</v>
      </c>
      <c r="AR1047" s="139" t="s">
        <v>255</v>
      </c>
      <c r="AT1047" s="139" t="s">
        <v>147</v>
      </c>
      <c r="AU1047" s="139" t="s">
        <v>85</v>
      </c>
      <c r="AY1047" s="16" t="s">
        <v>144</v>
      </c>
      <c r="BE1047" s="140">
        <f>IF(N1047="základní",J1047,0)</f>
        <v>0</v>
      </c>
      <c r="BF1047" s="140">
        <f>IF(N1047="snížená",J1047,0)</f>
        <v>0</v>
      </c>
      <c r="BG1047" s="140">
        <f>IF(N1047="zákl. přenesená",J1047,0)</f>
        <v>0</v>
      </c>
      <c r="BH1047" s="140">
        <f>IF(N1047="sníž. přenesená",J1047,0)</f>
        <v>0</v>
      </c>
      <c r="BI1047" s="140">
        <f>IF(N1047="nulová",J1047,0)</f>
        <v>0</v>
      </c>
      <c r="BJ1047" s="16" t="s">
        <v>83</v>
      </c>
      <c r="BK1047" s="140">
        <f>ROUND(I1047*H1047,2)</f>
        <v>0</v>
      </c>
      <c r="BL1047" s="16" t="s">
        <v>255</v>
      </c>
      <c r="BM1047" s="139" t="s">
        <v>1839</v>
      </c>
    </row>
    <row r="1048" spans="2:65" s="11" customFormat="1" ht="22.9" customHeight="1">
      <c r="B1048" s="115"/>
      <c r="D1048" s="116" t="s">
        <v>74</v>
      </c>
      <c r="E1048" s="125" t="s">
        <v>1840</v>
      </c>
      <c r="F1048" s="125" t="s">
        <v>1841</v>
      </c>
      <c r="I1048" s="118"/>
      <c r="J1048" s="126">
        <f>BK1048</f>
        <v>0</v>
      </c>
      <c r="L1048" s="115"/>
      <c r="M1048" s="120"/>
      <c r="P1048" s="121">
        <f>SUM(P1049:P1091)</f>
        <v>0</v>
      </c>
      <c r="R1048" s="121">
        <f>SUM(R1049:R1091)</f>
        <v>0.40743851999999997</v>
      </c>
      <c r="T1048" s="122">
        <f>SUM(T1049:T1091)</f>
        <v>4.4414368</v>
      </c>
      <c r="AR1048" s="116" t="s">
        <v>85</v>
      </c>
      <c r="AT1048" s="123" t="s">
        <v>74</v>
      </c>
      <c r="AU1048" s="123" t="s">
        <v>83</v>
      </c>
      <c r="AY1048" s="116" t="s">
        <v>144</v>
      </c>
      <c r="BK1048" s="124">
        <f>SUM(BK1049:BK1091)</f>
        <v>0</v>
      </c>
    </row>
    <row r="1049" spans="2:65" s="1" customFormat="1" ht="16.5" customHeight="1">
      <c r="B1049" s="127"/>
      <c r="C1049" s="128" t="s">
        <v>1842</v>
      </c>
      <c r="D1049" s="128" t="s">
        <v>147</v>
      </c>
      <c r="E1049" s="129" t="s">
        <v>1843</v>
      </c>
      <c r="F1049" s="130" t="s">
        <v>1844</v>
      </c>
      <c r="G1049" s="131" t="s">
        <v>150</v>
      </c>
      <c r="H1049" s="132">
        <v>67.77</v>
      </c>
      <c r="I1049" s="133"/>
      <c r="J1049" s="134">
        <f>ROUND(I1049*H1049,2)</f>
        <v>0</v>
      </c>
      <c r="K1049" s="130" t="s">
        <v>395</v>
      </c>
      <c r="L1049" s="31"/>
      <c r="M1049" s="135" t="s">
        <v>1</v>
      </c>
      <c r="N1049" s="136" t="s">
        <v>40</v>
      </c>
      <c r="P1049" s="137">
        <f>O1049*H1049</f>
        <v>0</v>
      </c>
      <c r="Q1049" s="137">
        <v>0</v>
      </c>
      <c r="R1049" s="137">
        <f>Q1049*H1049</f>
        <v>0</v>
      </c>
      <c r="S1049" s="137">
        <v>0</v>
      </c>
      <c r="T1049" s="138">
        <f>S1049*H1049</f>
        <v>0</v>
      </c>
      <c r="AR1049" s="139" t="s">
        <v>255</v>
      </c>
      <c r="AT1049" s="139" t="s">
        <v>147</v>
      </c>
      <c r="AU1049" s="139" t="s">
        <v>85</v>
      </c>
      <c r="AY1049" s="16" t="s">
        <v>144</v>
      </c>
      <c r="BE1049" s="140">
        <f>IF(N1049="základní",J1049,0)</f>
        <v>0</v>
      </c>
      <c r="BF1049" s="140">
        <f>IF(N1049="snížená",J1049,0)</f>
        <v>0</v>
      </c>
      <c r="BG1049" s="140">
        <f>IF(N1049="zákl. přenesená",J1049,0)</f>
        <v>0</v>
      </c>
      <c r="BH1049" s="140">
        <f>IF(N1049="sníž. přenesená",J1049,0)</f>
        <v>0</v>
      </c>
      <c r="BI1049" s="140">
        <f>IF(N1049="nulová",J1049,0)</f>
        <v>0</v>
      </c>
      <c r="BJ1049" s="16" t="s">
        <v>83</v>
      </c>
      <c r="BK1049" s="140">
        <f>ROUND(I1049*H1049,2)</f>
        <v>0</v>
      </c>
      <c r="BL1049" s="16" t="s">
        <v>255</v>
      </c>
      <c r="BM1049" s="139" t="s">
        <v>1845</v>
      </c>
    </row>
    <row r="1050" spans="2:65" s="1" customFormat="1" ht="16.5" customHeight="1">
      <c r="B1050" s="127"/>
      <c r="C1050" s="128" t="s">
        <v>1846</v>
      </c>
      <c r="D1050" s="128" t="s">
        <v>147</v>
      </c>
      <c r="E1050" s="129" t="s">
        <v>1847</v>
      </c>
      <c r="F1050" s="130" t="s">
        <v>1848</v>
      </c>
      <c r="G1050" s="131" t="s">
        <v>150</v>
      </c>
      <c r="H1050" s="132">
        <v>67.77</v>
      </c>
      <c r="I1050" s="133"/>
      <c r="J1050" s="134">
        <f>ROUND(I1050*H1050,2)</f>
        <v>0</v>
      </c>
      <c r="K1050" s="130" t="s">
        <v>395</v>
      </c>
      <c r="L1050" s="31"/>
      <c r="M1050" s="135" t="s">
        <v>1</v>
      </c>
      <c r="N1050" s="136" t="s">
        <v>40</v>
      </c>
      <c r="P1050" s="137">
        <f>O1050*H1050</f>
        <v>0</v>
      </c>
      <c r="Q1050" s="137">
        <v>2.9999999999999997E-4</v>
      </c>
      <c r="R1050" s="137">
        <f>Q1050*H1050</f>
        <v>2.0330999999999998E-2</v>
      </c>
      <c r="S1050" s="137">
        <v>0</v>
      </c>
      <c r="T1050" s="138">
        <f>S1050*H1050</f>
        <v>0</v>
      </c>
      <c r="AR1050" s="139" t="s">
        <v>255</v>
      </c>
      <c r="AT1050" s="139" t="s">
        <v>147</v>
      </c>
      <c r="AU1050" s="139" t="s">
        <v>85</v>
      </c>
      <c r="AY1050" s="16" t="s">
        <v>144</v>
      </c>
      <c r="BE1050" s="140">
        <f>IF(N1050="základní",J1050,0)</f>
        <v>0</v>
      </c>
      <c r="BF1050" s="140">
        <f>IF(N1050="snížená",J1050,0)</f>
        <v>0</v>
      </c>
      <c r="BG1050" s="140">
        <f>IF(N1050="zákl. přenesená",J1050,0)</f>
        <v>0</v>
      </c>
      <c r="BH1050" s="140">
        <f>IF(N1050="sníž. přenesená",J1050,0)</f>
        <v>0</v>
      </c>
      <c r="BI1050" s="140">
        <f>IF(N1050="nulová",J1050,0)</f>
        <v>0</v>
      </c>
      <c r="BJ1050" s="16" t="s">
        <v>83</v>
      </c>
      <c r="BK1050" s="140">
        <f>ROUND(I1050*H1050,2)</f>
        <v>0</v>
      </c>
      <c r="BL1050" s="16" t="s">
        <v>255</v>
      </c>
      <c r="BM1050" s="139" t="s">
        <v>1849</v>
      </c>
    </row>
    <row r="1051" spans="2:65" s="1" customFormat="1" ht="24.2" customHeight="1">
      <c r="B1051" s="127"/>
      <c r="C1051" s="128" t="s">
        <v>1850</v>
      </c>
      <c r="D1051" s="128" t="s">
        <v>147</v>
      </c>
      <c r="E1051" s="129" t="s">
        <v>1851</v>
      </c>
      <c r="F1051" s="130" t="s">
        <v>1852</v>
      </c>
      <c r="G1051" s="131" t="s">
        <v>374</v>
      </c>
      <c r="H1051" s="132">
        <v>22.4</v>
      </c>
      <c r="I1051" s="133"/>
      <c r="J1051" s="134">
        <f>ROUND(I1051*H1051,2)</f>
        <v>0</v>
      </c>
      <c r="K1051" s="130" t="s">
        <v>395</v>
      </c>
      <c r="L1051" s="31"/>
      <c r="M1051" s="135" t="s">
        <v>1</v>
      </c>
      <c r="N1051" s="136" t="s">
        <v>40</v>
      </c>
      <c r="P1051" s="137">
        <f>O1051*H1051</f>
        <v>0</v>
      </c>
      <c r="Q1051" s="137">
        <v>0</v>
      </c>
      <c r="R1051" s="137">
        <f>Q1051*H1051</f>
        <v>0</v>
      </c>
      <c r="S1051" s="137">
        <v>1.174E-2</v>
      </c>
      <c r="T1051" s="138">
        <f>S1051*H1051</f>
        <v>0.26297599999999999</v>
      </c>
      <c r="AR1051" s="139" t="s">
        <v>255</v>
      </c>
      <c r="AT1051" s="139" t="s">
        <v>147</v>
      </c>
      <c r="AU1051" s="139" t="s">
        <v>85</v>
      </c>
      <c r="AY1051" s="16" t="s">
        <v>144</v>
      </c>
      <c r="BE1051" s="140">
        <f>IF(N1051="základní",J1051,0)</f>
        <v>0</v>
      </c>
      <c r="BF1051" s="140">
        <f>IF(N1051="snížená",J1051,0)</f>
        <v>0</v>
      </c>
      <c r="BG1051" s="140">
        <f>IF(N1051="zákl. přenesená",J1051,0)</f>
        <v>0</v>
      </c>
      <c r="BH1051" s="140">
        <f>IF(N1051="sníž. přenesená",J1051,0)</f>
        <v>0</v>
      </c>
      <c r="BI1051" s="140">
        <f>IF(N1051="nulová",J1051,0)</f>
        <v>0</v>
      </c>
      <c r="BJ1051" s="16" t="s">
        <v>83</v>
      </c>
      <c r="BK1051" s="140">
        <f>ROUND(I1051*H1051,2)</f>
        <v>0</v>
      </c>
      <c r="BL1051" s="16" t="s">
        <v>255</v>
      </c>
      <c r="BM1051" s="139" t="s">
        <v>1853</v>
      </c>
    </row>
    <row r="1052" spans="2:65" s="14" customFormat="1">
      <c r="B1052" s="156"/>
      <c r="D1052" s="142" t="s">
        <v>153</v>
      </c>
      <c r="E1052" s="157" t="s">
        <v>1</v>
      </c>
      <c r="F1052" s="158" t="s">
        <v>1854</v>
      </c>
      <c r="H1052" s="157" t="s">
        <v>1</v>
      </c>
      <c r="I1052" s="159"/>
      <c r="L1052" s="156"/>
      <c r="M1052" s="160"/>
      <c r="T1052" s="161"/>
      <c r="AT1052" s="157" t="s">
        <v>153</v>
      </c>
      <c r="AU1052" s="157" t="s">
        <v>85</v>
      </c>
      <c r="AV1052" s="14" t="s">
        <v>83</v>
      </c>
      <c r="AW1052" s="14" t="s">
        <v>32</v>
      </c>
      <c r="AX1052" s="14" t="s">
        <v>75</v>
      </c>
      <c r="AY1052" s="157" t="s">
        <v>144</v>
      </c>
    </row>
    <row r="1053" spans="2:65" s="14" customFormat="1">
      <c r="B1053" s="156"/>
      <c r="D1053" s="142" t="s">
        <v>153</v>
      </c>
      <c r="E1053" s="157" t="s">
        <v>1</v>
      </c>
      <c r="F1053" s="158" t="s">
        <v>201</v>
      </c>
      <c r="H1053" s="157" t="s">
        <v>1</v>
      </c>
      <c r="I1053" s="159"/>
      <c r="L1053" s="156"/>
      <c r="M1053" s="160"/>
      <c r="T1053" s="161"/>
      <c r="AT1053" s="157" t="s">
        <v>153</v>
      </c>
      <c r="AU1053" s="157" t="s">
        <v>85</v>
      </c>
      <c r="AV1053" s="14" t="s">
        <v>83</v>
      </c>
      <c r="AW1053" s="14" t="s">
        <v>32</v>
      </c>
      <c r="AX1053" s="14" t="s">
        <v>75</v>
      </c>
      <c r="AY1053" s="157" t="s">
        <v>144</v>
      </c>
    </row>
    <row r="1054" spans="2:65" s="14" customFormat="1">
      <c r="B1054" s="156"/>
      <c r="D1054" s="142" t="s">
        <v>153</v>
      </c>
      <c r="E1054" s="157" t="s">
        <v>1</v>
      </c>
      <c r="F1054" s="158" t="s">
        <v>646</v>
      </c>
      <c r="H1054" s="157" t="s">
        <v>1</v>
      </c>
      <c r="I1054" s="159"/>
      <c r="L1054" s="156"/>
      <c r="M1054" s="160"/>
      <c r="T1054" s="161"/>
      <c r="AT1054" s="157" t="s">
        <v>153</v>
      </c>
      <c r="AU1054" s="157" t="s">
        <v>85</v>
      </c>
      <c r="AV1054" s="14" t="s">
        <v>83</v>
      </c>
      <c r="AW1054" s="14" t="s">
        <v>32</v>
      </c>
      <c r="AX1054" s="14" t="s">
        <v>75</v>
      </c>
      <c r="AY1054" s="157" t="s">
        <v>144</v>
      </c>
    </row>
    <row r="1055" spans="2:65" s="12" customFormat="1">
      <c r="B1055" s="141"/>
      <c r="D1055" s="142" t="s">
        <v>153</v>
      </c>
      <c r="E1055" s="143" t="s">
        <v>1</v>
      </c>
      <c r="F1055" s="144" t="s">
        <v>1855</v>
      </c>
      <c r="H1055" s="145">
        <v>22.4</v>
      </c>
      <c r="I1055" s="146"/>
      <c r="L1055" s="141"/>
      <c r="M1055" s="147"/>
      <c r="T1055" s="148"/>
      <c r="AT1055" s="143" t="s">
        <v>153</v>
      </c>
      <c r="AU1055" s="143" t="s">
        <v>85</v>
      </c>
      <c r="AV1055" s="12" t="s">
        <v>85</v>
      </c>
      <c r="AW1055" s="12" t="s">
        <v>32</v>
      </c>
      <c r="AX1055" s="12" t="s">
        <v>75</v>
      </c>
      <c r="AY1055" s="143" t="s">
        <v>144</v>
      </c>
    </row>
    <row r="1056" spans="2:65" s="13" customFormat="1">
      <c r="B1056" s="149"/>
      <c r="D1056" s="142" t="s">
        <v>153</v>
      </c>
      <c r="E1056" s="150" t="s">
        <v>1</v>
      </c>
      <c r="F1056" s="151" t="s">
        <v>159</v>
      </c>
      <c r="H1056" s="152">
        <v>22.4</v>
      </c>
      <c r="I1056" s="153"/>
      <c r="L1056" s="149"/>
      <c r="M1056" s="154"/>
      <c r="T1056" s="155"/>
      <c r="AT1056" s="150" t="s">
        <v>153</v>
      </c>
      <c r="AU1056" s="150" t="s">
        <v>85</v>
      </c>
      <c r="AV1056" s="13" t="s">
        <v>151</v>
      </c>
      <c r="AW1056" s="13" t="s">
        <v>32</v>
      </c>
      <c r="AX1056" s="13" t="s">
        <v>83</v>
      </c>
      <c r="AY1056" s="150" t="s">
        <v>144</v>
      </c>
    </row>
    <row r="1057" spans="2:65" s="1" customFormat="1" ht="24.2" customHeight="1">
      <c r="B1057" s="127"/>
      <c r="C1057" s="128" t="s">
        <v>1856</v>
      </c>
      <c r="D1057" s="128" t="s">
        <v>147</v>
      </c>
      <c r="E1057" s="129" t="s">
        <v>1857</v>
      </c>
      <c r="F1057" s="130" t="s">
        <v>1858</v>
      </c>
      <c r="G1057" s="131" t="s">
        <v>374</v>
      </c>
      <c r="H1057" s="132">
        <v>39</v>
      </c>
      <c r="I1057" s="133"/>
      <c r="J1057" s="134">
        <f>ROUND(I1057*H1057,2)</f>
        <v>0</v>
      </c>
      <c r="K1057" s="130" t="s">
        <v>395</v>
      </c>
      <c r="L1057" s="31"/>
      <c r="M1057" s="135" t="s">
        <v>1</v>
      </c>
      <c r="N1057" s="136" t="s">
        <v>40</v>
      </c>
      <c r="P1057" s="137">
        <f>O1057*H1057</f>
        <v>0</v>
      </c>
      <c r="Q1057" s="137">
        <v>5.8399999999999999E-4</v>
      </c>
      <c r="R1057" s="137">
        <f>Q1057*H1057</f>
        <v>2.2776000000000001E-2</v>
      </c>
      <c r="S1057" s="137">
        <v>0</v>
      </c>
      <c r="T1057" s="138">
        <f>S1057*H1057</f>
        <v>0</v>
      </c>
      <c r="AR1057" s="139" t="s">
        <v>255</v>
      </c>
      <c r="AT1057" s="139" t="s">
        <v>147</v>
      </c>
      <c r="AU1057" s="139" t="s">
        <v>85</v>
      </c>
      <c r="AY1057" s="16" t="s">
        <v>144</v>
      </c>
      <c r="BE1057" s="140">
        <f>IF(N1057="základní",J1057,0)</f>
        <v>0</v>
      </c>
      <c r="BF1057" s="140">
        <f>IF(N1057="snížená",J1057,0)</f>
        <v>0</v>
      </c>
      <c r="BG1057" s="140">
        <f>IF(N1057="zákl. přenesená",J1057,0)</f>
        <v>0</v>
      </c>
      <c r="BH1057" s="140">
        <f>IF(N1057="sníž. přenesená",J1057,0)</f>
        <v>0</v>
      </c>
      <c r="BI1057" s="140">
        <f>IF(N1057="nulová",J1057,0)</f>
        <v>0</v>
      </c>
      <c r="BJ1057" s="16" t="s">
        <v>83</v>
      </c>
      <c r="BK1057" s="140">
        <f>ROUND(I1057*H1057,2)</f>
        <v>0</v>
      </c>
      <c r="BL1057" s="16" t="s">
        <v>255</v>
      </c>
      <c r="BM1057" s="139" t="s">
        <v>1859</v>
      </c>
    </row>
    <row r="1058" spans="2:65" s="14" customFormat="1">
      <c r="B1058" s="156"/>
      <c r="D1058" s="142" t="s">
        <v>153</v>
      </c>
      <c r="E1058" s="157" t="s">
        <v>1</v>
      </c>
      <c r="F1058" s="158" t="s">
        <v>1860</v>
      </c>
      <c r="H1058" s="157" t="s">
        <v>1</v>
      </c>
      <c r="I1058" s="159"/>
      <c r="L1058" s="156"/>
      <c r="M1058" s="160"/>
      <c r="T1058" s="161"/>
      <c r="AT1058" s="157" t="s">
        <v>153</v>
      </c>
      <c r="AU1058" s="157" t="s">
        <v>85</v>
      </c>
      <c r="AV1058" s="14" t="s">
        <v>83</v>
      </c>
      <c r="AW1058" s="14" t="s">
        <v>32</v>
      </c>
      <c r="AX1058" s="14" t="s">
        <v>75</v>
      </c>
      <c r="AY1058" s="157" t="s">
        <v>144</v>
      </c>
    </row>
    <row r="1059" spans="2:65" s="14" customFormat="1">
      <c r="B1059" s="156"/>
      <c r="D1059" s="142" t="s">
        <v>153</v>
      </c>
      <c r="E1059" s="157" t="s">
        <v>1</v>
      </c>
      <c r="F1059" s="158" t="s">
        <v>201</v>
      </c>
      <c r="H1059" s="157" t="s">
        <v>1</v>
      </c>
      <c r="I1059" s="159"/>
      <c r="L1059" s="156"/>
      <c r="M1059" s="160"/>
      <c r="T1059" s="161"/>
      <c r="AT1059" s="157" t="s">
        <v>153</v>
      </c>
      <c r="AU1059" s="157" t="s">
        <v>85</v>
      </c>
      <c r="AV1059" s="14" t="s">
        <v>83</v>
      </c>
      <c r="AW1059" s="14" t="s">
        <v>32</v>
      </c>
      <c r="AX1059" s="14" t="s">
        <v>75</v>
      </c>
      <c r="AY1059" s="157" t="s">
        <v>144</v>
      </c>
    </row>
    <row r="1060" spans="2:65" s="14" customFormat="1">
      <c r="B1060" s="156"/>
      <c r="D1060" s="142" t="s">
        <v>153</v>
      </c>
      <c r="E1060" s="157" t="s">
        <v>1</v>
      </c>
      <c r="F1060" s="158" t="s">
        <v>1861</v>
      </c>
      <c r="H1060" s="157" t="s">
        <v>1</v>
      </c>
      <c r="I1060" s="159"/>
      <c r="L1060" s="156"/>
      <c r="M1060" s="160"/>
      <c r="T1060" s="161"/>
      <c r="AT1060" s="157" t="s">
        <v>153</v>
      </c>
      <c r="AU1060" s="157" t="s">
        <v>85</v>
      </c>
      <c r="AV1060" s="14" t="s">
        <v>83</v>
      </c>
      <c r="AW1060" s="14" t="s">
        <v>32</v>
      </c>
      <c r="AX1060" s="14" t="s">
        <v>75</v>
      </c>
      <c r="AY1060" s="157" t="s">
        <v>144</v>
      </c>
    </row>
    <row r="1061" spans="2:65" s="12" customFormat="1">
      <c r="B1061" s="141"/>
      <c r="D1061" s="142" t="s">
        <v>153</v>
      </c>
      <c r="E1061" s="143" t="s">
        <v>1</v>
      </c>
      <c r="F1061" s="144" t="s">
        <v>1862</v>
      </c>
      <c r="H1061" s="145">
        <v>20.9</v>
      </c>
      <c r="I1061" s="146"/>
      <c r="L1061" s="141"/>
      <c r="M1061" s="147"/>
      <c r="T1061" s="148"/>
      <c r="AT1061" s="143" t="s">
        <v>153</v>
      </c>
      <c r="AU1061" s="143" t="s">
        <v>85</v>
      </c>
      <c r="AV1061" s="12" t="s">
        <v>85</v>
      </c>
      <c r="AW1061" s="12" t="s">
        <v>32</v>
      </c>
      <c r="AX1061" s="12" t="s">
        <v>75</v>
      </c>
      <c r="AY1061" s="143" t="s">
        <v>144</v>
      </c>
    </row>
    <row r="1062" spans="2:65" s="14" customFormat="1">
      <c r="B1062" s="156"/>
      <c r="D1062" s="142" t="s">
        <v>153</v>
      </c>
      <c r="E1062" s="157" t="s">
        <v>1</v>
      </c>
      <c r="F1062" s="158" t="s">
        <v>171</v>
      </c>
      <c r="H1062" s="157" t="s">
        <v>1</v>
      </c>
      <c r="I1062" s="159"/>
      <c r="L1062" s="156"/>
      <c r="M1062" s="160"/>
      <c r="T1062" s="161"/>
      <c r="AT1062" s="157" t="s">
        <v>153</v>
      </c>
      <c r="AU1062" s="157" t="s">
        <v>85</v>
      </c>
      <c r="AV1062" s="14" t="s">
        <v>83</v>
      </c>
      <c r="AW1062" s="14" t="s">
        <v>32</v>
      </c>
      <c r="AX1062" s="14" t="s">
        <v>75</v>
      </c>
      <c r="AY1062" s="157" t="s">
        <v>144</v>
      </c>
    </row>
    <row r="1063" spans="2:65" s="14" customFormat="1">
      <c r="B1063" s="156"/>
      <c r="D1063" s="142" t="s">
        <v>153</v>
      </c>
      <c r="E1063" s="157" t="s">
        <v>1</v>
      </c>
      <c r="F1063" s="158" t="s">
        <v>442</v>
      </c>
      <c r="H1063" s="157" t="s">
        <v>1</v>
      </c>
      <c r="I1063" s="159"/>
      <c r="L1063" s="156"/>
      <c r="M1063" s="160"/>
      <c r="T1063" s="161"/>
      <c r="AT1063" s="157" t="s">
        <v>153</v>
      </c>
      <c r="AU1063" s="157" t="s">
        <v>85</v>
      </c>
      <c r="AV1063" s="14" t="s">
        <v>83</v>
      </c>
      <c r="AW1063" s="14" t="s">
        <v>32</v>
      </c>
      <c r="AX1063" s="14" t="s">
        <v>75</v>
      </c>
      <c r="AY1063" s="157" t="s">
        <v>144</v>
      </c>
    </row>
    <row r="1064" spans="2:65" s="12" customFormat="1">
      <c r="B1064" s="141"/>
      <c r="D1064" s="142" t="s">
        <v>153</v>
      </c>
      <c r="E1064" s="143" t="s">
        <v>1</v>
      </c>
      <c r="F1064" s="144" t="s">
        <v>1863</v>
      </c>
      <c r="H1064" s="145">
        <v>18.100000000000001</v>
      </c>
      <c r="I1064" s="146"/>
      <c r="L1064" s="141"/>
      <c r="M1064" s="147"/>
      <c r="T1064" s="148"/>
      <c r="AT1064" s="143" t="s">
        <v>153</v>
      </c>
      <c r="AU1064" s="143" t="s">
        <v>85</v>
      </c>
      <c r="AV1064" s="12" t="s">
        <v>85</v>
      </c>
      <c r="AW1064" s="12" t="s">
        <v>32</v>
      </c>
      <c r="AX1064" s="12" t="s">
        <v>75</v>
      </c>
      <c r="AY1064" s="143" t="s">
        <v>144</v>
      </c>
    </row>
    <row r="1065" spans="2:65" s="13" customFormat="1">
      <c r="B1065" s="149"/>
      <c r="D1065" s="142" t="s">
        <v>153</v>
      </c>
      <c r="E1065" s="150" t="s">
        <v>1</v>
      </c>
      <c r="F1065" s="151" t="s">
        <v>159</v>
      </c>
      <c r="H1065" s="152">
        <v>39</v>
      </c>
      <c r="I1065" s="153"/>
      <c r="L1065" s="149"/>
      <c r="M1065" s="154"/>
      <c r="T1065" s="155"/>
      <c r="AT1065" s="150" t="s">
        <v>153</v>
      </c>
      <c r="AU1065" s="150" t="s">
        <v>85</v>
      </c>
      <c r="AV1065" s="13" t="s">
        <v>151</v>
      </c>
      <c r="AW1065" s="13" t="s">
        <v>32</v>
      </c>
      <c r="AX1065" s="13" t="s">
        <v>83</v>
      </c>
      <c r="AY1065" s="150" t="s">
        <v>144</v>
      </c>
    </row>
    <row r="1066" spans="2:65" s="1" customFormat="1" ht="24.2" customHeight="1">
      <c r="B1066" s="127"/>
      <c r="C1066" s="162" t="s">
        <v>1864</v>
      </c>
      <c r="D1066" s="162" t="s">
        <v>379</v>
      </c>
      <c r="E1066" s="163" t="s">
        <v>1865</v>
      </c>
      <c r="F1066" s="164" t="s">
        <v>1866</v>
      </c>
      <c r="G1066" s="165" t="s">
        <v>181</v>
      </c>
      <c r="H1066" s="166">
        <v>75.075000000000003</v>
      </c>
      <c r="I1066" s="167"/>
      <c r="J1066" s="168">
        <f>ROUND(I1066*H1066,2)</f>
        <v>0</v>
      </c>
      <c r="K1066" s="164" t="s">
        <v>395</v>
      </c>
      <c r="L1066" s="169"/>
      <c r="M1066" s="170" t="s">
        <v>1</v>
      </c>
      <c r="N1066" s="171" t="s">
        <v>40</v>
      </c>
      <c r="P1066" s="137">
        <f>O1066*H1066</f>
        <v>0</v>
      </c>
      <c r="Q1066" s="137">
        <v>0</v>
      </c>
      <c r="R1066" s="137">
        <f>Q1066*H1066</f>
        <v>0</v>
      </c>
      <c r="S1066" s="137">
        <v>0</v>
      </c>
      <c r="T1066" s="138">
        <f>S1066*H1066</f>
        <v>0</v>
      </c>
      <c r="AR1066" s="139" t="s">
        <v>365</v>
      </c>
      <c r="AT1066" s="139" t="s">
        <v>379</v>
      </c>
      <c r="AU1066" s="139" t="s">
        <v>85</v>
      </c>
      <c r="AY1066" s="16" t="s">
        <v>144</v>
      </c>
      <c r="BE1066" s="140">
        <f>IF(N1066="základní",J1066,0)</f>
        <v>0</v>
      </c>
      <c r="BF1066" s="140">
        <f>IF(N1066="snížená",J1066,0)</f>
        <v>0</v>
      </c>
      <c r="BG1066" s="140">
        <f>IF(N1066="zákl. přenesená",J1066,0)</f>
        <v>0</v>
      </c>
      <c r="BH1066" s="140">
        <f>IF(N1066="sníž. přenesená",J1066,0)</f>
        <v>0</v>
      </c>
      <c r="BI1066" s="140">
        <f>IF(N1066="nulová",J1066,0)</f>
        <v>0</v>
      </c>
      <c r="BJ1066" s="16" t="s">
        <v>83</v>
      </c>
      <c r="BK1066" s="140">
        <f>ROUND(I1066*H1066,2)</f>
        <v>0</v>
      </c>
      <c r="BL1066" s="16" t="s">
        <v>255</v>
      </c>
      <c r="BM1066" s="139" t="s">
        <v>1867</v>
      </c>
    </row>
    <row r="1067" spans="2:65" s="12" customFormat="1">
      <c r="B1067" s="141"/>
      <c r="D1067" s="142" t="s">
        <v>153</v>
      </c>
      <c r="E1067" s="143" t="s">
        <v>1</v>
      </c>
      <c r="F1067" s="144" t="s">
        <v>1868</v>
      </c>
      <c r="H1067" s="145">
        <v>71.5</v>
      </c>
      <c r="I1067" s="146"/>
      <c r="L1067" s="141"/>
      <c r="M1067" s="147"/>
      <c r="T1067" s="148"/>
      <c r="AT1067" s="143" t="s">
        <v>153</v>
      </c>
      <c r="AU1067" s="143" t="s">
        <v>85</v>
      </c>
      <c r="AV1067" s="12" t="s">
        <v>85</v>
      </c>
      <c r="AW1067" s="12" t="s">
        <v>32</v>
      </c>
      <c r="AX1067" s="12" t="s">
        <v>75</v>
      </c>
      <c r="AY1067" s="143" t="s">
        <v>144</v>
      </c>
    </row>
    <row r="1068" spans="2:65" s="13" customFormat="1">
      <c r="B1068" s="149"/>
      <c r="D1068" s="142" t="s">
        <v>153</v>
      </c>
      <c r="E1068" s="150" t="s">
        <v>1</v>
      </c>
      <c r="F1068" s="151" t="s">
        <v>159</v>
      </c>
      <c r="H1068" s="152">
        <v>71.5</v>
      </c>
      <c r="I1068" s="153"/>
      <c r="L1068" s="149"/>
      <c r="M1068" s="154"/>
      <c r="T1068" s="155"/>
      <c r="AT1068" s="150" t="s">
        <v>153</v>
      </c>
      <c r="AU1068" s="150" t="s">
        <v>85</v>
      </c>
      <c r="AV1068" s="13" t="s">
        <v>151</v>
      </c>
      <c r="AW1068" s="13" t="s">
        <v>32</v>
      </c>
      <c r="AX1068" s="13" t="s">
        <v>83</v>
      </c>
      <c r="AY1068" s="150" t="s">
        <v>144</v>
      </c>
    </row>
    <row r="1069" spans="2:65" s="12" customFormat="1">
      <c r="B1069" s="141"/>
      <c r="D1069" s="142" t="s">
        <v>153</v>
      </c>
      <c r="F1069" s="144" t="s">
        <v>1869</v>
      </c>
      <c r="H1069" s="145">
        <v>75.075000000000003</v>
      </c>
      <c r="I1069" s="146"/>
      <c r="L1069" s="141"/>
      <c r="M1069" s="147"/>
      <c r="T1069" s="148"/>
      <c r="AT1069" s="143" t="s">
        <v>153</v>
      </c>
      <c r="AU1069" s="143" t="s">
        <v>85</v>
      </c>
      <c r="AV1069" s="12" t="s">
        <v>85</v>
      </c>
      <c r="AW1069" s="12" t="s">
        <v>3</v>
      </c>
      <c r="AX1069" s="12" t="s">
        <v>83</v>
      </c>
      <c r="AY1069" s="143" t="s">
        <v>144</v>
      </c>
    </row>
    <row r="1070" spans="2:65" s="1" customFormat="1" ht="24.2" customHeight="1">
      <c r="B1070" s="127"/>
      <c r="C1070" s="128" t="s">
        <v>1870</v>
      </c>
      <c r="D1070" s="128" t="s">
        <v>147</v>
      </c>
      <c r="E1070" s="129" t="s">
        <v>1871</v>
      </c>
      <c r="F1070" s="130" t="s">
        <v>1872</v>
      </c>
      <c r="G1070" s="131" t="s">
        <v>150</v>
      </c>
      <c r="H1070" s="132">
        <v>50.24</v>
      </c>
      <c r="I1070" s="133"/>
      <c r="J1070" s="134">
        <f>ROUND(I1070*H1070,2)</f>
        <v>0</v>
      </c>
      <c r="K1070" s="130" t="s">
        <v>395</v>
      </c>
      <c r="L1070" s="31"/>
      <c r="M1070" s="135" t="s">
        <v>1</v>
      </c>
      <c r="N1070" s="136" t="s">
        <v>40</v>
      </c>
      <c r="P1070" s="137">
        <f>O1070*H1070</f>
        <v>0</v>
      </c>
      <c r="Q1070" s="137">
        <v>0</v>
      </c>
      <c r="R1070" s="137">
        <f>Q1070*H1070</f>
        <v>0</v>
      </c>
      <c r="S1070" s="137">
        <v>8.3169999999999994E-2</v>
      </c>
      <c r="T1070" s="138">
        <f>S1070*H1070</f>
        <v>4.1784607999999999</v>
      </c>
      <c r="AR1070" s="139" t="s">
        <v>255</v>
      </c>
      <c r="AT1070" s="139" t="s">
        <v>147</v>
      </c>
      <c r="AU1070" s="139" t="s">
        <v>85</v>
      </c>
      <c r="AY1070" s="16" t="s">
        <v>144</v>
      </c>
      <c r="BE1070" s="140">
        <f>IF(N1070="základní",J1070,0)</f>
        <v>0</v>
      </c>
      <c r="BF1070" s="140">
        <f>IF(N1070="snížená",J1070,0)</f>
        <v>0</v>
      </c>
      <c r="BG1070" s="140">
        <f>IF(N1070="zákl. přenesená",J1070,0)</f>
        <v>0</v>
      </c>
      <c r="BH1070" s="140">
        <f>IF(N1070="sníž. přenesená",J1070,0)</f>
        <v>0</v>
      </c>
      <c r="BI1070" s="140">
        <f>IF(N1070="nulová",J1070,0)</f>
        <v>0</v>
      </c>
      <c r="BJ1070" s="16" t="s">
        <v>83</v>
      </c>
      <c r="BK1070" s="140">
        <f>ROUND(I1070*H1070,2)</f>
        <v>0</v>
      </c>
      <c r="BL1070" s="16" t="s">
        <v>255</v>
      </c>
      <c r="BM1070" s="139" t="s">
        <v>1873</v>
      </c>
    </row>
    <row r="1071" spans="2:65" s="14" customFormat="1">
      <c r="B1071" s="156"/>
      <c r="D1071" s="142" t="s">
        <v>153</v>
      </c>
      <c r="E1071" s="157" t="s">
        <v>1</v>
      </c>
      <c r="F1071" s="158" t="s">
        <v>1874</v>
      </c>
      <c r="H1071" s="157" t="s">
        <v>1</v>
      </c>
      <c r="I1071" s="159"/>
      <c r="L1071" s="156"/>
      <c r="M1071" s="160"/>
      <c r="T1071" s="161"/>
      <c r="AT1071" s="157" t="s">
        <v>153</v>
      </c>
      <c r="AU1071" s="157" t="s">
        <v>85</v>
      </c>
      <c r="AV1071" s="14" t="s">
        <v>83</v>
      </c>
      <c r="AW1071" s="14" t="s">
        <v>32</v>
      </c>
      <c r="AX1071" s="14" t="s">
        <v>75</v>
      </c>
      <c r="AY1071" s="157" t="s">
        <v>144</v>
      </c>
    </row>
    <row r="1072" spans="2:65" s="14" customFormat="1">
      <c r="B1072" s="156"/>
      <c r="D1072" s="142" t="s">
        <v>153</v>
      </c>
      <c r="E1072" s="157" t="s">
        <v>1</v>
      </c>
      <c r="F1072" s="158" t="s">
        <v>201</v>
      </c>
      <c r="H1072" s="157" t="s">
        <v>1</v>
      </c>
      <c r="I1072" s="159"/>
      <c r="L1072" s="156"/>
      <c r="M1072" s="160"/>
      <c r="T1072" s="161"/>
      <c r="AT1072" s="157" t="s">
        <v>153</v>
      </c>
      <c r="AU1072" s="157" t="s">
        <v>85</v>
      </c>
      <c r="AV1072" s="14" t="s">
        <v>83</v>
      </c>
      <c r="AW1072" s="14" t="s">
        <v>32</v>
      </c>
      <c r="AX1072" s="14" t="s">
        <v>75</v>
      </c>
      <c r="AY1072" s="157" t="s">
        <v>144</v>
      </c>
    </row>
    <row r="1073" spans="2:65" s="14" customFormat="1">
      <c r="B1073" s="156"/>
      <c r="D1073" s="142" t="s">
        <v>153</v>
      </c>
      <c r="E1073" s="157" t="s">
        <v>1</v>
      </c>
      <c r="F1073" s="158" t="s">
        <v>585</v>
      </c>
      <c r="H1073" s="157" t="s">
        <v>1</v>
      </c>
      <c r="I1073" s="159"/>
      <c r="L1073" s="156"/>
      <c r="M1073" s="160"/>
      <c r="T1073" s="161"/>
      <c r="AT1073" s="157" t="s">
        <v>153</v>
      </c>
      <c r="AU1073" s="157" t="s">
        <v>85</v>
      </c>
      <c r="AV1073" s="14" t="s">
        <v>83</v>
      </c>
      <c r="AW1073" s="14" t="s">
        <v>32</v>
      </c>
      <c r="AX1073" s="14" t="s">
        <v>75</v>
      </c>
      <c r="AY1073" s="157" t="s">
        <v>144</v>
      </c>
    </row>
    <row r="1074" spans="2:65" s="12" customFormat="1">
      <c r="B1074" s="141"/>
      <c r="D1074" s="142" t="s">
        <v>153</v>
      </c>
      <c r="E1074" s="143" t="s">
        <v>1</v>
      </c>
      <c r="F1074" s="144" t="s">
        <v>645</v>
      </c>
      <c r="H1074" s="145">
        <v>14.22</v>
      </c>
      <c r="I1074" s="146"/>
      <c r="L1074" s="141"/>
      <c r="M1074" s="147"/>
      <c r="T1074" s="148"/>
      <c r="AT1074" s="143" t="s">
        <v>153</v>
      </c>
      <c r="AU1074" s="143" t="s">
        <v>85</v>
      </c>
      <c r="AV1074" s="12" t="s">
        <v>85</v>
      </c>
      <c r="AW1074" s="12" t="s">
        <v>32</v>
      </c>
      <c r="AX1074" s="12" t="s">
        <v>75</v>
      </c>
      <c r="AY1074" s="143" t="s">
        <v>144</v>
      </c>
    </row>
    <row r="1075" spans="2:65" s="14" customFormat="1">
      <c r="B1075" s="156"/>
      <c r="D1075" s="142" t="s">
        <v>153</v>
      </c>
      <c r="E1075" s="157" t="s">
        <v>1</v>
      </c>
      <c r="F1075" s="158" t="s">
        <v>646</v>
      </c>
      <c r="H1075" s="157" t="s">
        <v>1</v>
      </c>
      <c r="I1075" s="159"/>
      <c r="L1075" s="156"/>
      <c r="M1075" s="160"/>
      <c r="T1075" s="161"/>
      <c r="AT1075" s="157" t="s">
        <v>153</v>
      </c>
      <c r="AU1075" s="157" t="s">
        <v>85</v>
      </c>
      <c r="AV1075" s="14" t="s">
        <v>83</v>
      </c>
      <c r="AW1075" s="14" t="s">
        <v>32</v>
      </c>
      <c r="AX1075" s="14" t="s">
        <v>75</v>
      </c>
      <c r="AY1075" s="157" t="s">
        <v>144</v>
      </c>
    </row>
    <row r="1076" spans="2:65" s="12" customFormat="1">
      <c r="B1076" s="141"/>
      <c r="D1076" s="142" t="s">
        <v>153</v>
      </c>
      <c r="E1076" s="143" t="s">
        <v>1</v>
      </c>
      <c r="F1076" s="144" t="s">
        <v>647</v>
      </c>
      <c r="H1076" s="145">
        <v>36.020000000000003</v>
      </c>
      <c r="I1076" s="146"/>
      <c r="L1076" s="141"/>
      <c r="M1076" s="147"/>
      <c r="T1076" s="148"/>
      <c r="AT1076" s="143" t="s">
        <v>153</v>
      </c>
      <c r="AU1076" s="143" t="s">
        <v>85</v>
      </c>
      <c r="AV1076" s="12" t="s">
        <v>85</v>
      </c>
      <c r="AW1076" s="12" t="s">
        <v>32</v>
      </c>
      <c r="AX1076" s="12" t="s">
        <v>75</v>
      </c>
      <c r="AY1076" s="143" t="s">
        <v>144</v>
      </c>
    </row>
    <row r="1077" spans="2:65" s="13" customFormat="1">
      <c r="B1077" s="149"/>
      <c r="D1077" s="142" t="s">
        <v>153</v>
      </c>
      <c r="E1077" s="150" t="s">
        <v>1</v>
      </c>
      <c r="F1077" s="151" t="s">
        <v>159</v>
      </c>
      <c r="H1077" s="152">
        <v>50.24</v>
      </c>
      <c r="I1077" s="153"/>
      <c r="L1077" s="149"/>
      <c r="M1077" s="154"/>
      <c r="T1077" s="155"/>
      <c r="AT1077" s="150" t="s">
        <v>153</v>
      </c>
      <c r="AU1077" s="150" t="s">
        <v>85</v>
      </c>
      <c r="AV1077" s="13" t="s">
        <v>151</v>
      </c>
      <c r="AW1077" s="13" t="s">
        <v>32</v>
      </c>
      <c r="AX1077" s="13" t="s">
        <v>83</v>
      </c>
      <c r="AY1077" s="150" t="s">
        <v>144</v>
      </c>
    </row>
    <row r="1078" spans="2:65" s="1" customFormat="1" ht="24.2" customHeight="1">
      <c r="B1078" s="127"/>
      <c r="C1078" s="128" t="s">
        <v>1875</v>
      </c>
      <c r="D1078" s="128" t="s">
        <v>147</v>
      </c>
      <c r="E1078" s="129" t="s">
        <v>1876</v>
      </c>
      <c r="F1078" s="130" t="s">
        <v>1877</v>
      </c>
      <c r="G1078" s="131" t="s">
        <v>150</v>
      </c>
      <c r="H1078" s="132">
        <v>67.77</v>
      </c>
      <c r="I1078" s="133"/>
      <c r="J1078" s="134">
        <f>ROUND(I1078*H1078,2)</f>
        <v>0</v>
      </c>
      <c r="K1078" s="130" t="s">
        <v>395</v>
      </c>
      <c r="L1078" s="31"/>
      <c r="M1078" s="135" t="s">
        <v>1</v>
      </c>
      <c r="N1078" s="136" t="s">
        <v>40</v>
      </c>
      <c r="P1078" s="137">
        <f>O1078*H1078</f>
        <v>0</v>
      </c>
      <c r="Q1078" s="137">
        <v>5.3759999999999997E-3</v>
      </c>
      <c r="R1078" s="137">
        <f>Q1078*H1078</f>
        <v>0.36433151999999996</v>
      </c>
      <c r="S1078" s="137">
        <v>0</v>
      </c>
      <c r="T1078" s="138">
        <f>S1078*H1078</f>
        <v>0</v>
      </c>
      <c r="AR1078" s="139" t="s">
        <v>255</v>
      </c>
      <c r="AT1078" s="139" t="s">
        <v>147</v>
      </c>
      <c r="AU1078" s="139" t="s">
        <v>85</v>
      </c>
      <c r="AY1078" s="16" t="s">
        <v>144</v>
      </c>
      <c r="BE1078" s="140">
        <f>IF(N1078="základní",J1078,0)</f>
        <v>0</v>
      </c>
      <c r="BF1078" s="140">
        <f>IF(N1078="snížená",J1078,0)</f>
        <v>0</v>
      </c>
      <c r="BG1078" s="140">
        <f>IF(N1078="zákl. přenesená",J1078,0)</f>
        <v>0</v>
      </c>
      <c r="BH1078" s="140">
        <f>IF(N1078="sníž. přenesená",J1078,0)</f>
        <v>0</v>
      </c>
      <c r="BI1078" s="140">
        <f>IF(N1078="nulová",J1078,0)</f>
        <v>0</v>
      </c>
      <c r="BJ1078" s="16" t="s">
        <v>83</v>
      </c>
      <c r="BK1078" s="140">
        <f>ROUND(I1078*H1078,2)</f>
        <v>0</v>
      </c>
      <c r="BL1078" s="16" t="s">
        <v>255</v>
      </c>
      <c r="BM1078" s="139" t="s">
        <v>1878</v>
      </c>
    </row>
    <row r="1079" spans="2:65" s="14" customFormat="1">
      <c r="B1079" s="156"/>
      <c r="D1079" s="142" t="s">
        <v>153</v>
      </c>
      <c r="E1079" s="157" t="s">
        <v>1</v>
      </c>
      <c r="F1079" s="158" t="s">
        <v>1879</v>
      </c>
      <c r="H1079" s="157" t="s">
        <v>1</v>
      </c>
      <c r="I1079" s="159"/>
      <c r="L1079" s="156"/>
      <c r="M1079" s="160"/>
      <c r="T1079" s="161"/>
      <c r="AT1079" s="157" t="s">
        <v>153</v>
      </c>
      <c r="AU1079" s="157" t="s">
        <v>85</v>
      </c>
      <c r="AV1079" s="14" t="s">
        <v>83</v>
      </c>
      <c r="AW1079" s="14" t="s">
        <v>32</v>
      </c>
      <c r="AX1079" s="14" t="s">
        <v>75</v>
      </c>
      <c r="AY1079" s="157" t="s">
        <v>144</v>
      </c>
    </row>
    <row r="1080" spans="2:65" s="14" customFormat="1">
      <c r="B1080" s="156"/>
      <c r="D1080" s="142" t="s">
        <v>153</v>
      </c>
      <c r="E1080" s="157" t="s">
        <v>1</v>
      </c>
      <c r="F1080" s="158" t="s">
        <v>201</v>
      </c>
      <c r="H1080" s="157" t="s">
        <v>1</v>
      </c>
      <c r="I1080" s="159"/>
      <c r="L1080" s="156"/>
      <c r="M1080" s="160"/>
      <c r="T1080" s="161"/>
      <c r="AT1080" s="157" t="s">
        <v>153</v>
      </c>
      <c r="AU1080" s="157" t="s">
        <v>85</v>
      </c>
      <c r="AV1080" s="14" t="s">
        <v>83</v>
      </c>
      <c r="AW1080" s="14" t="s">
        <v>32</v>
      </c>
      <c r="AX1080" s="14" t="s">
        <v>75</v>
      </c>
      <c r="AY1080" s="157" t="s">
        <v>144</v>
      </c>
    </row>
    <row r="1081" spans="2:65" s="14" customFormat="1">
      <c r="B1081" s="156"/>
      <c r="D1081" s="142" t="s">
        <v>153</v>
      </c>
      <c r="E1081" s="157" t="s">
        <v>1</v>
      </c>
      <c r="F1081" s="158" t="s">
        <v>1880</v>
      </c>
      <c r="H1081" s="157" t="s">
        <v>1</v>
      </c>
      <c r="I1081" s="159"/>
      <c r="L1081" s="156"/>
      <c r="M1081" s="160"/>
      <c r="T1081" s="161"/>
      <c r="AT1081" s="157" t="s">
        <v>153</v>
      </c>
      <c r="AU1081" s="157" t="s">
        <v>85</v>
      </c>
      <c r="AV1081" s="14" t="s">
        <v>83</v>
      </c>
      <c r="AW1081" s="14" t="s">
        <v>32</v>
      </c>
      <c r="AX1081" s="14" t="s">
        <v>75</v>
      </c>
      <c r="AY1081" s="157" t="s">
        <v>144</v>
      </c>
    </row>
    <row r="1082" spans="2:65" s="12" customFormat="1">
      <c r="B1082" s="141"/>
      <c r="D1082" s="142" t="s">
        <v>153</v>
      </c>
      <c r="E1082" s="143" t="s">
        <v>1</v>
      </c>
      <c r="F1082" s="144" t="s">
        <v>645</v>
      </c>
      <c r="H1082" s="145">
        <v>14.22</v>
      </c>
      <c r="I1082" s="146"/>
      <c r="L1082" s="141"/>
      <c r="M1082" s="147"/>
      <c r="T1082" s="148"/>
      <c r="AT1082" s="143" t="s">
        <v>153</v>
      </c>
      <c r="AU1082" s="143" t="s">
        <v>85</v>
      </c>
      <c r="AV1082" s="12" t="s">
        <v>85</v>
      </c>
      <c r="AW1082" s="12" t="s">
        <v>32</v>
      </c>
      <c r="AX1082" s="12" t="s">
        <v>75</v>
      </c>
      <c r="AY1082" s="143" t="s">
        <v>144</v>
      </c>
    </row>
    <row r="1083" spans="2:65" s="14" customFormat="1">
      <c r="B1083" s="156"/>
      <c r="D1083" s="142" t="s">
        <v>153</v>
      </c>
      <c r="E1083" s="157" t="s">
        <v>1</v>
      </c>
      <c r="F1083" s="158" t="s">
        <v>646</v>
      </c>
      <c r="H1083" s="157" t="s">
        <v>1</v>
      </c>
      <c r="I1083" s="159"/>
      <c r="L1083" s="156"/>
      <c r="M1083" s="160"/>
      <c r="T1083" s="161"/>
      <c r="AT1083" s="157" t="s">
        <v>153</v>
      </c>
      <c r="AU1083" s="157" t="s">
        <v>85</v>
      </c>
      <c r="AV1083" s="14" t="s">
        <v>83</v>
      </c>
      <c r="AW1083" s="14" t="s">
        <v>32</v>
      </c>
      <c r="AX1083" s="14" t="s">
        <v>75</v>
      </c>
      <c r="AY1083" s="157" t="s">
        <v>144</v>
      </c>
    </row>
    <row r="1084" spans="2:65" s="12" customFormat="1">
      <c r="B1084" s="141"/>
      <c r="D1084" s="142" t="s">
        <v>153</v>
      </c>
      <c r="E1084" s="143" t="s">
        <v>1</v>
      </c>
      <c r="F1084" s="144" t="s">
        <v>1881</v>
      </c>
      <c r="H1084" s="145">
        <v>36.020000000000003</v>
      </c>
      <c r="I1084" s="146"/>
      <c r="L1084" s="141"/>
      <c r="M1084" s="147"/>
      <c r="T1084" s="148"/>
      <c r="AT1084" s="143" t="s">
        <v>153</v>
      </c>
      <c r="AU1084" s="143" t="s">
        <v>85</v>
      </c>
      <c r="AV1084" s="12" t="s">
        <v>85</v>
      </c>
      <c r="AW1084" s="12" t="s">
        <v>32</v>
      </c>
      <c r="AX1084" s="12" t="s">
        <v>75</v>
      </c>
      <c r="AY1084" s="143" t="s">
        <v>144</v>
      </c>
    </row>
    <row r="1085" spans="2:65" s="14" customFormat="1">
      <c r="B1085" s="156"/>
      <c r="D1085" s="142" t="s">
        <v>153</v>
      </c>
      <c r="E1085" s="157" t="s">
        <v>1</v>
      </c>
      <c r="F1085" s="158" t="s">
        <v>171</v>
      </c>
      <c r="H1085" s="157" t="s">
        <v>1</v>
      </c>
      <c r="I1085" s="159"/>
      <c r="L1085" s="156"/>
      <c r="M1085" s="160"/>
      <c r="T1085" s="161"/>
      <c r="AT1085" s="157" t="s">
        <v>153</v>
      </c>
      <c r="AU1085" s="157" t="s">
        <v>85</v>
      </c>
      <c r="AV1085" s="14" t="s">
        <v>83</v>
      </c>
      <c r="AW1085" s="14" t="s">
        <v>32</v>
      </c>
      <c r="AX1085" s="14" t="s">
        <v>75</v>
      </c>
      <c r="AY1085" s="157" t="s">
        <v>144</v>
      </c>
    </row>
    <row r="1086" spans="2:65" s="14" customFormat="1">
      <c r="B1086" s="156"/>
      <c r="D1086" s="142" t="s">
        <v>153</v>
      </c>
      <c r="E1086" s="157" t="s">
        <v>1</v>
      </c>
      <c r="F1086" s="158" t="s">
        <v>442</v>
      </c>
      <c r="H1086" s="157" t="s">
        <v>1</v>
      </c>
      <c r="I1086" s="159"/>
      <c r="L1086" s="156"/>
      <c r="M1086" s="160"/>
      <c r="T1086" s="161"/>
      <c r="AT1086" s="157" t="s">
        <v>153</v>
      </c>
      <c r="AU1086" s="157" t="s">
        <v>85</v>
      </c>
      <c r="AV1086" s="14" t="s">
        <v>83</v>
      </c>
      <c r="AW1086" s="14" t="s">
        <v>32</v>
      </c>
      <c r="AX1086" s="14" t="s">
        <v>75</v>
      </c>
      <c r="AY1086" s="157" t="s">
        <v>144</v>
      </c>
    </row>
    <row r="1087" spans="2:65" s="12" customFormat="1">
      <c r="B1087" s="141"/>
      <c r="D1087" s="142" t="s">
        <v>153</v>
      </c>
      <c r="E1087" s="143" t="s">
        <v>1</v>
      </c>
      <c r="F1087" s="144" t="s">
        <v>443</v>
      </c>
      <c r="H1087" s="145">
        <v>17.53</v>
      </c>
      <c r="I1087" s="146"/>
      <c r="L1087" s="141"/>
      <c r="M1087" s="147"/>
      <c r="T1087" s="148"/>
      <c r="AT1087" s="143" t="s">
        <v>153</v>
      </c>
      <c r="AU1087" s="143" t="s">
        <v>85</v>
      </c>
      <c r="AV1087" s="12" t="s">
        <v>85</v>
      </c>
      <c r="AW1087" s="12" t="s">
        <v>32</v>
      </c>
      <c r="AX1087" s="12" t="s">
        <v>75</v>
      </c>
      <c r="AY1087" s="143" t="s">
        <v>144</v>
      </c>
    </row>
    <row r="1088" spans="2:65" s="13" customFormat="1">
      <c r="B1088" s="149"/>
      <c r="D1088" s="142" t="s">
        <v>153</v>
      </c>
      <c r="E1088" s="150" t="s">
        <v>1</v>
      </c>
      <c r="F1088" s="151" t="s">
        <v>159</v>
      </c>
      <c r="H1088" s="152">
        <v>67.77000000000001</v>
      </c>
      <c r="I1088" s="153"/>
      <c r="L1088" s="149"/>
      <c r="M1088" s="154"/>
      <c r="T1088" s="155"/>
      <c r="AT1088" s="150" t="s">
        <v>153</v>
      </c>
      <c r="AU1088" s="150" t="s">
        <v>85</v>
      </c>
      <c r="AV1088" s="13" t="s">
        <v>151</v>
      </c>
      <c r="AW1088" s="13" t="s">
        <v>32</v>
      </c>
      <c r="AX1088" s="13" t="s">
        <v>83</v>
      </c>
      <c r="AY1088" s="150" t="s">
        <v>144</v>
      </c>
    </row>
    <row r="1089" spans="2:65" s="1" customFormat="1" ht="21.75" customHeight="1">
      <c r="B1089" s="127"/>
      <c r="C1089" s="162" t="s">
        <v>1882</v>
      </c>
      <c r="D1089" s="162" t="s">
        <v>379</v>
      </c>
      <c r="E1089" s="163" t="s">
        <v>1883</v>
      </c>
      <c r="F1089" s="164" t="s">
        <v>1884</v>
      </c>
      <c r="G1089" s="165" t="s">
        <v>150</v>
      </c>
      <c r="H1089" s="166">
        <v>71.159000000000006</v>
      </c>
      <c r="I1089" s="167"/>
      <c r="J1089" s="168">
        <f>ROUND(I1089*H1089,2)</f>
        <v>0</v>
      </c>
      <c r="K1089" s="164"/>
      <c r="L1089" s="169"/>
      <c r="M1089" s="170" t="s">
        <v>1</v>
      </c>
      <c r="N1089" s="171" t="s">
        <v>40</v>
      </c>
      <c r="P1089" s="137">
        <f>O1089*H1089</f>
        <v>0</v>
      </c>
      <c r="Q1089" s="137">
        <v>0</v>
      </c>
      <c r="R1089" s="137">
        <f>Q1089*H1089</f>
        <v>0</v>
      </c>
      <c r="S1089" s="137">
        <v>0</v>
      </c>
      <c r="T1089" s="138">
        <f>S1089*H1089</f>
        <v>0</v>
      </c>
      <c r="AR1089" s="139" t="s">
        <v>365</v>
      </c>
      <c r="AT1089" s="139" t="s">
        <v>379</v>
      </c>
      <c r="AU1089" s="139" t="s">
        <v>85</v>
      </c>
      <c r="AY1089" s="16" t="s">
        <v>144</v>
      </c>
      <c r="BE1089" s="140">
        <f>IF(N1089="základní",J1089,0)</f>
        <v>0</v>
      </c>
      <c r="BF1089" s="140">
        <f>IF(N1089="snížená",J1089,0)</f>
        <v>0</v>
      </c>
      <c r="BG1089" s="140">
        <f>IF(N1089="zákl. přenesená",J1089,0)</f>
        <v>0</v>
      </c>
      <c r="BH1089" s="140">
        <f>IF(N1089="sníž. přenesená",J1089,0)</f>
        <v>0</v>
      </c>
      <c r="BI1089" s="140">
        <f>IF(N1089="nulová",J1089,0)</f>
        <v>0</v>
      </c>
      <c r="BJ1089" s="16" t="s">
        <v>83</v>
      </c>
      <c r="BK1089" s="140">
        <f>ROUND(I1089*H1089,2)</f>
        <v>0</v>
      </c>
      <c r="BL1089" s="16" t="s">
        <v>255</v>
      </c>
      <c r="BM1089" s="139" t="s">
        <v>1885</v>
      </c>
    </row>
    <row r="1090" spans="2:65" s="12" customFormat="1">
      <c r="B1090" s="141"/>
      <c r="D1090" s="142" t="s">
        <v>153</v>
      </c>
      <c r="F1090" s="144" t="s">
        <v>1886</v>
      </c>
      <c r="H1090" s="145">
        <v>71.159000000000006</v>
      </c>
      <c r="I1090" s="146"/>
      <c r="L1090" s="141"/>
      <c r="M1090" s="147"/>
      <c r="T1090" s="148"/>
      <c r="AT1090" s="143" t="s">
        <v>153</v>
      </c>
      <c r="AU1090" s="143" t="s">
        <v>85</v>
      </c>
      <c r="AV1090" s="12" t="s">
        <v>85</v>
      </c>
      <c r="AW1090" s="12" t="s">
        <v>3</v>
      </c>
      <c r="AX1090" s="12" t="s">
        <v>83</v>
      </c>
      <c r="AY1090" s="143" t="s">
        <v>144</v>
      </c>
    </row>
    <row r="1091" spans="2:65" s="1" customFormat="1" ht="24.2" customHeight="1">
      <c r="B1091" s="127"/>
      <c r="C1091" s="128" t="s">
        <v>1887</v>
      </c>
      <c r="D1091" s="128" t="s">
        <v>147</v>
      </c>
      <c r="E1091" s="129" t="s">
        <v>1888</v>
      </c>
      <c r="F1091" s="130" t="s">
        <v>1889</v>
      </c>
      <c r="G1091" s="131" t="s">
        <v>744</v>
      </c>
      <c r="H1091" s="172"/>
      <c r="I1091" s="133"/>
      <c r="J1091" s="134">
        <f>ROUND(I1091*H1091,2)</f>
        <v>0</v>
      </c>
      <c r="K1091" s="130" t="s">
        <v>395</v>
      </c>
      <c r="L1091" s="31"/>
      <c r="M1091" s="135" t="s">
        <v>1</v>
      </c>
      <c r="N1091" s="136" t="s">
        <v>40</v>
      </c>
      <c r="P1091" s="137">
        <f>O1091*H1091</f>
        <v>0</v>
      </c>
      <c r="Q1091" s="137">
        <v>0</v>
      </c>
      <c r="R1091" s="137">
        <f>Q1091*H1091</f>
        <v>0</v>
      </c>
      <c r="S1091" s="137">
        <v>0</v>
      </c>
      <c r="T1091" s="138">
        <f>S1091*H1091</f>
        <v>0</v>
      </c>
      <c r="AR1091" s="139" t="s">
        <v>255</v>
      </c>
      <c r="AT1091" s="139" t="s">
        <v>147</v>
      </c>
      <c r="AU1091" s="139" t="s">
        <v>85</v>
      </c>
      <c r="AY1091" s="16" t="s">
        <v>144</v>
      </c>
      <c r="BE1091" s="140">
        <f>IF(N1091="základní",J1091,0)</f>
        <v>0</v>
      </c>
      <c r="BF1091" s="140">
        <f>IF(N1091="snížená",J1091,0)</f>
        <v>0</v>
      </c>
      <c r="BG1091" s="140">
        <f>IF(N1091="zákl. přenesená",J1091,0)</f>
        <v>0</v>
      </c>
      <c r="BH1091" s="140">
        <f>IF(N1091="sníž. přenesená",J1091,0)</f>
        <v>0</v>
      </c>
      <c r="BI1091" s="140">
        <f>IF(N1091="nulová",J1091,0)</f>
        <v>0</v>
      </c>
      <c r="BJ1091" s="16" t="s">
        <v>83</v>
      </c>
      <c r="BK1091" s="140">
        <f>ROUND(I1091*H1091,2)</f>
        <v>0</v>
      </c>
      <c r="BL1091" s="16" t="s">
        <v>255</v>
      </c>
      <c r="BM1091" s="139" t="s">
        <v>1890</v>
      </c>
    </row>
    <row r="1092" spans="2:65" s="11" customFormat="1" ht="22.9" customHeight="1">
      <c r="B1092" s="115"/>
      <c r="D1092" s="116" t="s">
        <v>74</v>
      </c>
      <c r="E1092" s="125" t="s">
        <v>1891</v>
      </c>
      <c r="F1092" s="125" t="s">
        <v>1892</v>
      </c>
      <c r="I1092" s="118"/>
      <c r="J1092" s="126">
        <f>BK1092</f>
        <v>0</v>
      </c>
      <c r="L1092" s="115"/>
      <c r="M1092" s="120"/>
      <c r="P1092" s="121">
        <f>SUM(P1093:P1134)</f>
        <v>0</v>
      </c>
      <c r="R1092" s="121">
        <f>SUM(R1093:R1134)</f>
        <v>0.52526634031000008</v>
      </c>
      <c r="T1092" s="122">
        <f>SUM(T1093:T1134)</f>
        <v>0</v>
      </c>
      <c r="AR1092" s="116" t="s">
        <v>85</v>
      </c>
      <c r="AT1092" s="123" t="s">
        <v>74</v>
      </c>
      <c r="AU1092" s="123" t="s">
        <v>83</v>
      </c>
      <c r="AY1092" s="116" t="s">
        <v>144</v>
      </c>
      <c r="BK1092" s="124">
        <f>SUM(BK1093:BK1134)</f>
        <v>0</v>
      </c>
    </row>
    <row r="1093" spans="2:65" s="1" customFormat="1" ht="16.5" customHeight="1">
      <c r="B1093" s="127"/>
      <c r="C1093" s="128" t="s">
        <v>1893</v>
      </c>
      <c r="D1093" s="128" t="s">
        <v>147</v>
      </c>
      <c r="E1093" s="129" t="s">
        <v>1894</v>
      </c>
      <c r="F1093" s="130" t="s">
        <v>1895</v>
      </c>
      <c r="G1093" s="131" t="s">
        <v>150</v>
      </c>
      <c r="H1093" s="132">
        <v>135.09800000000001</v>
      </c>
      <c r="I1093" s="133"/>
      <c r="J1093" s="134">
        <f>ROUND(I1093*H1093,2)</f>
        <v>0</v>
      </c>
      <c r="K1093" s="130" t="s">
        <v>395</v>
      </c>
      <c r="L1093" s="31"/>
      <c r="M1093" s="135" t="s">
        <v>1</v>
      </c>
      <c r="N1093" s="136" t="s">
        <v>40</v>
      </c>
      <c r="P1093" s="137">
        <f>O1093*H1093</f>
        <v>0</v>
      </c>
      <c r="Q1093" s="137">
        <v>0</v>
      </c>
      <c r="R1093" s="137">
        <f>Q1093*H1093</f>
        <v>0</v>
      </c>
      <c r="S1093" s="137">
        <v>0</v>
      </c>
      <c r="T1093" s="138">
        <f>S1093*H1093</f>
        <v>0</v>
      </c>
      <c r="AR1093" s="139" t="s">
        <v>255</v>
      </c>
      <c r="AT1093" s="139" t="s">
        <v>147</v>
      </c>
      <c r="AU1093" s="139" t="s">
        <v>85</v>
      </c>
      <c r="AY1093" s="16" t="s">
        <v>144</v>
      </c>
      <c r="BE1093" s="140">
        <f>IF(N1093="základní",J1093,0)</f>
        <v>0</v>
      </c>
      <c r="BF1093" s="140">
        <f>IF(N1093="snížená",J1093,0)</f>
        <v>0</v>
      </c>
      <c r="BG1093" s="140">
        <f>IF(N1093="zákl. přenesená",J1093,0)</f>
        <v>0</v>
      </c>
      <c r="BH1093" s="140">
        <f>IF(N1093="sníž. přenesená",J1093,0)</f>
        <v>0</v>
      </c>
      <c r="BI1093" s="140">
        <f>IF(N1093="nulová",J1093,0)</f>
        <v>0</v>
      </c>
      <c r="BJ1093" s="16" t="s">
        <v>83</v>
      </c>
      <c r="BK1093" s="140">
        <f>ROUND(I1093*H1093,2)</f>
        <v>0</v>
      </c>
      <c r="BL1093" s="16" t="s">
        <v>255</v>
      </c>
      <c r="BM1093" s="139" t="s">
        <v>1896</v>
      </c>
    </row>
    <row r="1094" spans="2:65" s="1" customFormat="1" ht="24.2" customHeight="1">
      <c r="B1094" s="127"/>
      <c r="C1094" s="128" t="s">
        <v>1897</v>
      </c>
      <c r="D1094" s="128" t="s">
        <v>147</v>
      </c>
      <c r="E1094" s="129" t="s">
        <v>1898</v>
      </c>
      <c r="F1094" s="130" t="s">
        <v>1899</v>
      </c>
      <c r="G1094" s="131" t="s">
        <v>150</v>
      </c>
      <c r="H1094" s="132">
        <v>135.09800000000001</v>
      </c>
      <c r="I1094" s="133"/>
      <c r="J1094" s="134">
        <f>ROUND(I1094*H1094,2)</f>
        <v>0</v>
      </c>
      <c r="K1094" s="130" t="s">
        <v>395</v>
      </c>
      <c r="L1094" s="31"/>
      <c r="M1094" s="135" t="s">
        <v>1</v>
      </c>
      <c r="N1094" s="136" t="s">
        <v>40</v>
      </c>
      <c r="P1094" s="137">
        <f>O1094*H1094</f>
        <v>0</v>
      </c>
      <c r="Q1094" s="137">
        <v>2.0000000000000001E-4</v>
      </c>
      <c r="R1094" s="137">
        <f>Q1094*H1094</f>
        <v>2.7019600000000005E-2</v>
      </c>
      <c r="S1094" s="137">
        <v>0</v>
      </c>
      <c r="T1094" s="138">
        <f>S1094*H1094</f>
        <v>0</v>
      </c>
      <c r="AR1094" s="139" t="s">
        <v>255</v>
      </c>
      <c r="AT1094" s="139" t="s">
        <v>147</v>
      </c>
      <c r="AU1094" s="139" t="s">
        <v>85</v>
      </c>
      <c r="AY1094" s="16" t="s">
        <v>144</v>
      </c>
      <c r="BE1094" s="140">
        <f>IF(N1094="základní",J1094,0)</f>
        <v>0</v>
      </c>
      <c r="BF1094" s="140">
        <f>IF(N1094="snížená",J1094,0)</f>
        <v>0</v>
      </c>
      <c r="BG1094" s="140">
        <f>IF(N1094="zákl. přenesená",J1094,0)</f>
        <v>0</v>
      </c>
      <c r="BH1094" s="140">
        <f>IF(N1094="sníž. přenesená",J1094,0)</f>
        <v>0</v>
      </c>
      <c r="BI1094" s="140">
        <f>IF(N1094="nulová",J1094,0)</f>
        <v>0</v>
      </c>
      <c r="BJ1094" s="16" t="s">
        <v>83</v>
      </c>
      <c r="BK1094" s="140">
        <f>ROUND(I1094*H1094,2)</f>
        <v>0</v>
      </c>
      <c r="BL1094" s="16" t="s">
        <v>255</v>
      </c>
      <c r="BM1094" s="139" t="s">
        <v>1900</v>
      </c>
    </row>
    <row r="1095" spans="2:65" s="1" customFormat="1" ht="16.5" customHeight="1">
      <c r="B1095" s="127"/>
      <c r="C1095" s="128" t="s">
        <v>1901</v>
      </c>
      <c r="D1095" s="128" t="s">
        <v>147</v>
      </c>
      <c r="E1095" s="129" t="s">
        <v>1902</v>
      </c>
      <c r="F1095" s="130" t="s">
        <v>1903</v>
      </c>
      <c r="G1095" s="131" t="s">
        <v>150</v>
      </c>
      <c r="H1095" s="132">
        <v>135.09800000000001</v>
      </c>
      <c r="I1095" s="133"/>
      <c r="J1095" s="134">
        <f>ROUND(I1095*H1095,2)</f>
        <v>0</v>
      </c>
      <c r="K1095" s="130" t="s">
        <v>395</v>
      </c>
      <c r="L1095" s="31"/>
      <c r="M1095" s="135" t="s">
        <v>1</v>
      </c>
      <c r="N1095" s="136" t="s">
        <v>40</v>
      </c>
      <c r="P1095" s="137">
        <f>O1095*H1095</f>
        <v>0</v>
      </c>
      <c r="Q1095" s="137">
        <v>2.9999999999999997E-4</v>
      </c>
      <c r="R1095" s="137">
        <f>Q1095*H1095</f>
        <v>4.05294E-2</v>
      </c>
      <c r="S1095" s="137">
        <v>0</v>
      </c>
      <c r="T1095" s="138">
        <f>S1095*H1095</f>
        <v>0</v>
      </c>
      <c r="AR1095" s="139" t="s">
        <v>255</v>
      </c>
      <c r="AT1095" s="139" t="s">
        <v>147</v>
      </c>
      <c r="AU1095" s="139" t="s">
        <v>85</v>
      </c>
      <c r="AY1095" s="16" t="s">
        <v>144</v>
      </c>
      <c r="BE1095" s="140">
        <f>IF(N1095="základní",J1095,0)</f>
        <v>0</v>
      </c>
      <c r="BF1095" s="140">
        <f>IF(N1095="snížená",J1095,0)</f>
        <v>0</v>
      </c>
      <c r="BG1095" s="140">
        <f>IF(N1095="zákl. přenesená",J1095,0)</f>
        <v>0</v>
      </c>
      <c r="BH1095" s="140">
        <f>IF(N1095="sníž. přenesená",J1095,0)</f>
        <v>0</v>
      </c>
      <c r="BI1095" s="140">
        <f>IF(N1095="nulová",J1095,0)</f>
        <v>0</v>
      </c>
      <c r="BJ1095" s="16" t="s">
        <v>83</v>
      </c>
      <c r="BK1095" s="140">
        <f>ROUND(I1095*H1095,2)</f>
        <v>0</v>
      </c>
      <c r="BL1095" s="16" t="s">
        <v>255</v>
      </c>
      <c r="BM1095" s="139" t="s">
        <v>1904</v>
      </c>
    </row>
    <row r="1096" spans="2:65" s="14" customFormat="1">
      <c r="B1096" s="156"/>
      <c r="D1096" s="142" t="s">
        <v>153</v>
      </c>
      <c r="E1096" s="157" t="s">
        <v>1</v>
      </c>
      <c r="F1096" s="158" t="s">
        <v>1905</v>
      </c>
      <c r="H1096" s="157" t="s">
        <v>1</v>
      </c>
      <c r="I1096" s="159"/>
      <c r="L1096" s="156"/>
      <c r="M1096" s="160"/>
      <c r="T1096" s="161"/>
      <c r="AT1096" s="157" t="s">
        <v>153</v>
      </c>
      <c r="AU1096" s="157" t="s">
        <v>85</v>
      </c>
      <c r="AV1096" s="14" t="s">
        <v>83</v>
      </c>
      <c r="AW1096" s="14" t="s">
        <v>32</v>
      </c>
      <c r="AX1096" s="14" t="s">
        <v>75</v>
      </c>
      <c r="AY1096" s="157" t="s">
        <v>144</v>
      </c>
    </row>
    <row r="1097" spans="2:65" s="14" customFormat="1">
      <c r="B1097" s="156"/>
      <c r="D1097" s="142" t="s">
        <v>153</v>
      </c>
      <c r="E1097" s="157" t="s">
        <v>1</v>
      </c>
      <c r="F1097" s="158" t="s">
        <v>440</v>
      </c>
      <c r="H1097" s="157" t="s">
        <v>1</v>
      </c>
      <c r="I1097" s="159"/>
      <c r="L1097" s="156"/>
      <c r="M1097" s="160"/>
      <c r="T1097" s="161"/>
      <c r="AT1097" s="157" t="s">
        <v>153</v>
      </c>
      <c r="AU1097" s="157" t="s">
        <v>85</v>
      </c>
      <c r="AV1097" s="14" t="s">
        <v>83</v>
      </c>
      <c r="AW1097" s="14" t="s">
        <v>32</v>
      </c>
      <c r="AX1097" s="14" t="s">
        <v>75</v>
      </c>
      <c r="AY1097" s="157" t="s">
        <v>144</v>
      </c>
    </row>
    <row r="1098" spans="2:65" s="12" customFormat="1" ht="22.5">
      <c r="B1098" s="141"/>
      <c r="D1098" s="142" t="s">
        <v>153</v>
      </c>
      <c r="E1098" s="143" t="s">
        <v>1</v>
      </c>
      <c r="F1098" s="144" t="s">
        <v>1906</v>
      </c>
      <c r="H1098" s="145">
        <v>135.09800000000001</v>
      </c>
      <c r="I1098" s="146"/>
      <c r="L1098" s="141"/>
      <c r="M1098" s="147"/>
      <c r="T1098" s="148"/>
      <c r="AT1098" s="143" t="s">
        <v>153</v>
      </c>
      <c r="AU1098" s="143" t="s">
        <v>85</v>
      </c>
      <c r="AV1098" s="12" t="s">
        <v>85</v>
      </c>
      <c r="AW1098" s="12" t="s">
        <v>32</v>
      </c>
      <c r="AX1098" s="12" t="s">
        <v>75</v>
      </c>
      <c r="AY1098" s="143" t="s">
        <v>144</v>
      </c>
    </row>
    <row r="1099" spans="2:65" s="13" customFormat="1">
      <c r="B1099" s="149"/>
      <c r="D1099" s="142" t="s">
        <v>153</v>
      </c>
      <c r="E1099" s="150" t="s">
        <v>1</v>
      </c>
      <c r="F1099" s="151" t="s">
        <v>159</v>
      </c>
      <c r="H1099" s="152">
        <v>135.09800000000001</v>
      </c>
      <c r="I1099" s="153"/>
      <c r="L1099" s="149"/>
      <c r="M1099" s="154"/>
      <c r="T1099" s="155"/>
      <c r="AT1099" s="150" t="s">
        <v>153</v>
      </c>
      <c r="AU1099" s="150" t="s">
        <v>85</v>
      </c>
      <c r="AV1099" s="13" t="s">
        <v>151</v>
      </c>
      <c r="AW1099" s="13" t="s">
        <v>32</v>
      </c>
      <c r="AX1099" s="13" t="s">
        <v>83</v>
      </c>
      <c r="AY1099" s="150" t="s">
        <v>144</v>
      </c>
    </row>
    <row r="1100" spans="2:65" s="1" customFormat="1" ht="21.75" customHeight="1">
      <c r="B1100" s="127"/>
      <c r="C1100" s="128" t="s">
        <v>1907</v>
      </c>
      <c r="D1100" s="128" t="s">
        <v>147</v>
      </c>
      <c r="E1100" s="129" t="s">
        <v>1908</v>
      </c>
      <c r="F1100" s="130" t="s">
        <v>1909</v>
      </c>
      <c r="G1100" s="131" t="s">
        <v>374</v>
      </c>
      <c r="H1100" s="132">
        <v>6.4</v>
      </c>
      <c r="I1100" s="133"/>
      <c r="J1100" s="134">
        <f>ROUND(I1100*H1100,2)</f>
        <v>0</v>
      </c>
      <c r="K1100" s="130" t="s">
        <v>395</v>
      </c>
      <c r="L1100" s="31"/>
      <c r="M1100" s="135" t="s">
        <v>1</v>
      </c>
      <c r="N1100" s="136" t="s">
        <v>40</v>
      </c>
      <c r="P1100" s="137">
        <f>O1100*H1100</f>
        <v>0</v>
      </c>
      <c r="Q1100" s="137">
        <v>1.2E-4</v>
      </c>
      <c r="R1100" s="137">
        <f>Q1100*H1100</f>
        <v>7.6800000000000002E-4</v>
      </c>
      <c r="S1100" s="137">
        <v>0</v>
      </c>
      <c r="T1100" s="138">
        <f>S1100*H1100</f>
        <v>0</v>
      </c>
      <c r="AR1100" s="139" t="s">
        <v>255</v>
      </c>
      <c r="AT1100" s="139" t="s">
        <v>147</v>
      </c>
      <c r="AU1100" s="139" t="s">
        <v>85</v>
      </c>
      <c r="AY1100" s="16" t="s">
        <v>144</v>
      </c>
      <c r="BE1100" s="140">
        <f>IF(N1100="základní",J1100,0)</f>
        <v>0</v>
      </c>
      <c r="BF1100" s="140">
        <f>IF(N1100="snížená",J1100,0)</f>
        <v>0</v>
      </c>
      <c r="BG1100" s="140">
        <f>IF(N1100="zákl. přenesená",J1100,0)</f>
        <v>0</v>
      </c>
      <c r="BH1100" s="140">
        <f>IF(N1100="sníž. přenesená",J1100,0)</f>
        <v>0</v>
      </c>
      <c r="BI1100" s="140">
        <f>IF(N1100="nulová",J1100,0)</f>
        <v>0</v>
      </c>
      <c r="BJ1100" s="16" t="s">
        <v>83</v>
      </c>
      <c r="BK1100" s="140">
        <f>ROUND(I1100*H1100,2)</f>
        <v>0</v>
      </c>
      <c r="BL1100" s="16" t="s">
        <v>255</v>
      </c>
      <c r="BM1100" s="139" t="s">
        <v>1910</v>
      </c>
    </row>
    <row r="1101" spans="2:65" s="14" customFormat="1">
      <c r="B1101" s="156"/>
      <c r="D1101" s="142" t="s">
        <v>153</v>
      </c>
      <c r="E1101" s="157" t="s">
        <v>1</v>
      </c>
      <c r="F1101" s="158" t="s">
        <v>1911</v>
      </c>
      <c r="H1101" s="157" t="s">
        <v>1</v>
      </c>
      <c r="I1101" s="159"/>
      <c r="L1101" s="156"/>
      <c r="M1101" s="160"/>
      <c r="T1101" s="161"/>
      <c r="AT1101" s="157" t="s">
        <v>153</v>
      </c>
      <c r="AU1101" s="157" t="s">
        <v>85</v>
      </c>
      <c r="AV1101" s="14" t="s">
        <v>83</v>
      </c>
      <c r="AW1101" s="14" t="s">
        <v>32</v>
      </c>
      <c r="AX1101" s="14" t="s">
        <v>75</v>
      </c>
      <c r="AY1101" s="157" t="s">
        <v>144</v>
      </c>
    </row>
    <row r="1102" spans="2:65" s="14" customFormat="1">
      <c r="B1102" s="156"/>
      <c r="D1102" s="142" t="s">
        <v>153</v>
      </c>
      <c r="E1102" s="157" t="s">
        <v>1</v>
      </c>
      <c r="F1102" s="158" t="s">
        <v>1808</v>
      </c>
      <c r="H1102" s="157" t="s">
        <v>1</v>
      </c>
      <c r="I1102" s="159"/>
      <c r="L1102" s="156"/>
      <c r="M1102" s="160"/>
      <c r="T1102" s="161"/>
      <c r="AT1102" s="157" t="s">
        <v>153</v>
      </c>
      <c r="AU1102" s="157" t="s">
        <v>85</v>
      </c>
      <c r="AV1102" s="14" t="s">
        <v>83</v>
      </c>
      <c r="AW1102" s="14" t="s">
        <v>32</v>
      </c>
      <c r="AX1102" s="14" t="s">
        <v>75</v>
      </c>
      <c r="AY1102" s="157" t="s">
        <v>144</v>
      </c>
    </row>
    <row r="1103" spans="2:65" s="12" customFormat="1">
      <c r="B1103" s="141"/>
      <c r="D1103" s="142" t="s">
        <v>153</v>
      </c>
      <c r="E1103" s="143" t="s">
        <v>1</v>
      </c>
      <c r="F1103" s="144" t="s">
        <v>1912</v>
      </c>
      <c r="H1103" s="145">
        <v>6.4</v>
      </c>
      <c r="I1103" s="146"/>
      <c r="L1103" s="141"/>
      <c r="M1103" s="147"/>
      <c r="T1103" s="148"/>
      <c r="AT1103" s="143" t="s">
        <v>153</v>
      </c>
      <c r="AU1103" s="143" t="s">
        <v>85</v>
      </c>
      <c r="AV1103" s="12" t="s">
        <v>85</v>
      </c>
      <c r="AW1103" s="12" t="s">
        <v>32</v>
      </c>
      <c r="AX1103" s="12" t="s">
        <v>75</v>
      </c>
      <c r="AY1103" s="143" t="s">
        <v>144</v>
      </c>
    </row>
    <row r="1104" spans="2:65" s="13" customFormat="1">
      <c r="B1104" s="149"/>
      <c r="D1104" s="142" t="s">
        <v>153</v>
      </c>
      <c r="E1104" s="150" t="s">
        <v>1</v>
      </c>
      <c r="F1104" s="151" t="s">
        <v>159</v>
      </c>
      <c r="H1104" s="152">
        <v>6.4</v>
      </c>
      <c r="I1104" s="153"/>
      <c r="L1104" s="149"/>
      <c r="M1104" s="154"/>
      <c r="T1104" s="155"/>
      <c r="AT1104" s="150" t="s">
        <v>153</v>
      </c>
      <c r="AU1104" s="150" t="s">
        <v>85</v>
      </c>
      <c r="AV1104" s="13" t="s">
        <v>151</v>
      </c>
      <c r="AW1104" s="13" t="s">
        <v>32</v>
      </c>
      <c r="AX1104" s="13" t="s">
        <v>83</v>
      </c>
      <c r="AY1104" s="150" t="s">
        <v>144</v>
      </c>
    </row>
    <row r="1105" spans="2:65" s="1" customFormat="1" ht="24.2" customHeight="1">
      <c r="B1105" s="127"/>
      <c r="C1105" s="128" t="s">
        <v>1913</v>
      </c>
      <c r="D1105" s="128" t="s">
        <v>147</v>
      </c>
      <c r="E1105" s="129" t="s">
        <v>1914</v>
      </c>
      <c r="F1105" s="130" t="s">
        <v>1915</v>
      </c>
      <c r="G1105" s="131" t="s">
        <v>374</v>
      </c>
      <c r="H1105" s="132">
        <v>6.4</v>
      </c>
      <c r="I1105" s="133"/>
      <c r="J1105" s="134">
        <f>ROUND(I1105*H1105,2)</f>
        <v>0</v>
      </c>
      <c r="K1105" s="130" t="s">
        <v>395</v>
      </c>
      <c r="L1105" s="31"/>
      <c r="M1105" s="135" t="s">
        <v>1</v>
      </c>
      <c r="N1105" s="136" t="s">
        <v>40</v>
      </c>
      <c r="P1105" s="137">
        <f>O1105*H1105</f>
        <v>0</v>
      </c>
      <c r="Q1105" s="137">
        <v>8.0000000000000007E-5</v>
      </c>
      <c r="R1105" s="137">
        <f>Q1105*H1105</f>
        <v>5.1200000000000009E-4</v>
      </c>
      <c r="S1105" s="137">
        <v>0</v>
      </c>
      <c r="T1105" s="138">
        <f>S1105*H1105</f>
        <v>0</v>
      </c>
      <c r="AR1105" s="139" t="s">
        <v>255</v>
      </c>
      <c r="AT1105" s="139" t="s">
        <v>147</v>
      </c>
      <c r="AU1105" s="139" t="s">
        <v>85</v>
      </c>
      <c r="AY1105" s="16" t="s">
        <v>144</v>
      </c>
      <c r="BE1105" s="140">
        <f>IF(N1105="základní",J1105,0)</f>
        <v>0</v>
      </c>
      <c r="BF1105" s="140">
        <f>IF(N1105="snížená",J1105,0)</f>
        <v>0</v>
      </c>
      <c r="BG1105" s="140">
        <f>IF(N1105="zákl. přenesená",J1105,0)</f>
        <v>0</v>
      </c>
      <c r="BH1105" s="140">
        <f>IF(N1105="sníž. přenesená",J1105,0)</f>
        <v>0</v>
      </c>
      <c r="BI1105" s="140">
        <f>IF(N1105="nulová",J1105,0)</f>
        <v>0</v>
      </c>
      <c r="BJ1105" s="16" t="s">
        <v>83</v>
      </c>
      <c r="BK1105" s="140">
        <f>ROUND(I1105*H1105,2)</f>
        <v>0</v>
      </c>
      <c r="BL1105" s="16" t="s">
        <v>255</v>
      </c>
      <c r="BM1105" s="139" t="s">
        <v>1916</v>
      </c>
    </row>
    <row r="1106" spans="2:65" s="14" customFormat="1">
      <c r="B1106" s="156"/>
      <c r="D1106" s="142" t="s">
        <v>153</v>
      </c>
      <c r="E1106" s="157" t="s">
        <v>1</v>
      </c>
      <c r="F1106" s="158" t="s">
        <v>1917</v>
      </c>
      <c r="H1106" s="157" t="s">
        <v>1</v>
      </c>
      <c r="I1106" s="159"/>
      <c r="L1106" s="156"/>
      <c r="M1106" s="160"/>
      <c r="T1106" s="161"/>
      <c r="AT1106" s="157" t="s">
        <v>153</v>
      </c>
      <c r="AU1106" s="157" t="s">
        <v>85</v>
      </c>
      <c r="AV1106" s="14" t="s">
        <v>83</v>
      </c>
      <c r="AW1106" s="14" t="s">
        <v>32</v>
      </c>
      <c r="AX1106" s="14" t="s">
        <v>75</v>
      </c>
      <c r="AY1106" s="157" t="s">
        <v>144</v>
      </c>
    </row>
    <row r="1107" spans="2:65" s="14" customFormat="1">
      <c r="B1107" s="156"/>
      <c r="D1107" s="142" t="s">
        <v>153</v>
      </c>
      <c r="E1107" s="157" t="s">
        <v>1</v>
      </c>
      <c r="F1107" s="158" t="s">
        <v>1808</v>
      </c>
      <c r="H1107" s="157" t="s">
        <v>1</v>
      </c>
      <c r="I1107" s="159"/>
      <c r="L1107" s="156"/>
      <c r="M1107" s="160"/>
      <c r="T1107" s="161"/>
      <c r="AT1107" s="157" t="s">
        <v>153</v>
      </c>
      <c r="AU1107" s="157" t="s">
        <v>85</v>
      </c>
      <c r="AV1107" s="14" t="s">
        <v>83</v>
      </c>
      <c r="AW1107" s="14" t="s">
        <v>32</v>
      </c>
      <c r="AX1107" s="14" t="s">
        <v>75</v>
      </c>
      <c r="AY1107" s="157" t="s">
        <v>144</v>
      </c>
    </row>
    <row r="1108" spans="2:65" s="12" customFormat="1">
      <c r="B1108" s="141"/>
      <c r="D1108" s="142" t="s">
        <v>153</v>
      </c>
      <c r="E1108" s="143" t="s">
        <v>1</v>
      </c>
      <c r="F1108" s="144" t="s">
        <v>1912</v>
      </c>
      <c r="H1108" s="145">
        <v>6.4</v>
      </c>
      <c r="I1108" s="146"/>
      <c r="L1108" s="141"/>
      <c r="M1108" s="147"/>
      <c r="T1108" s="148"/>
      <c r="AT1108" s="143" t="s">
        <v>153</v>
      </c>
      <c r="AU1108" s="143" t="s">
        <v>85</v>
      </c>
      <c r="AV1108" s="12" t="s">
        <v>85</v>
      </c>
      <c r="AW1108" s="12" t="s">
        <v>32</v>
      </c>
      <c r="AX1108" s="12" t="s">
        <v>75</v>
      </c>
      <c r="AY1108" s="143" t="s">
        <v>144</v>
      </c>
    </row>
    <row r="1109" spans="2:65" s="13" customFormat="1">
      <c r="B1109" s="149"/>
      <c r="D1109" s="142" t="s">
        <v>153</v>
      </c>
      <c r="E1109" s="150" t="s">
        <v>1</v>
      </c>
      <c r="F1109" s="151" t="s">
        <v>159</v>
      </c>
      <c r="H1109" s="152">
        <v>6.4</v>
      </c>
      <c r="I1109" s="153"/>
      <c r="L1109" s="149"/>
      <c r="M1109" s="154"/>
      <c r="T1109" s="155"/>
      <c r="AT1109" s="150" t="s">
        <v>153</v>
      </c>
      <c r="AU1109" s="150" t="s">
        <v>85</v>
      </c>
      <c r="AV1109" s="13" t="s">
        <v>151</v>
      </c>
      <c r="AW1109" s="13" t="s">
        <v>32</v>
      </c>
      <c r="AX1109" s="13" t="s">
        <v>83</v>
      </c>
      <c r="AY1109" s="150" t="s">
        <v>144</v>
      </c>
    </row>
    <row r="1110" spans="2:65" s="1" customFormat="1" ht="16.5" customHeight="1">
      <c r="B1110" s="127"/>
      <c r="C1110" s="162" t="s">
        <v>1918</v>
      </c>
      <c r="D1110" s="162" t="s">
        <v>379</v>
      </c>
      <c r="E1110" s="163" t="s">
        <v>1919</v>
      </c>
      <c r="F1110" s="164" t="s">
        <v>1920</v>
      </c>
      <c r="G1110" s="165" t="s">
        <v>150</v>
      </c>
      <c r="H1110" s="166">
        <v>151.846</v>
      </c>
      <c r="I1110" s="167"/>
      <c r="J1110" s="168">
        <f>ROUND(I1110*H1110,2)</f>
        <v>0</v>
      </c>
      <c r="K1110" s="164" t="s">
        <v>395</v>
      </c>
      <c r="L1110" s="169"/>
      <c r="M1110" s="170" t="s">
        <v>1</v>
      </c>
      <c r="N1110" s="171" t="s">
        <v>40</v>
      </c>
      <c r="P1110" s="137">
        <f>O1110*H1110</f>
        <v>0</v>
      </c>
      <c r="Q1110" s="137">
        <v>2.7699999999999999E-3</v>
      </c>
      <c r="R1110" s="137">
        <f>Q1110*H1110</f>
        <v>0.42061342000000002</v>
      </c>
      <c r="S1110" s="137">
        <v>0</v>
      </c>
      <c r="T1110" s="138">
        <f>S1110*H1110</f>
        <v>0</v>
      </c>
      <c r="AR1110" s="139" t="s">
        <v>365</v>
      </c>
      <c r="AT1110" s="139" t="s">
        <v>379</v>
      </c>
      <c r="AU1110" s="139" t="s">
        <v>85</v>
      </c>
      <c r="AY1110" s="16" t="s">
        <v>144</v>
      </c>
      <c r="BE1110" s="140">
        <f>IF(N1110="základní",J1110,0)</f>
        <v>0</v>
      </c>
      <c r="BF1110" s="140">
        <f>IF(N1110="snížená",J1110,0)</f>
        <v>0</v>
      </c>
      <c r="BG1110" s="140">
        <f>IF(N1110="zákl. přenesená",J1110,0)</f>
        <v>0</v>
      </c>
      <c r="BH1110" s="140">
        <f>IF(N1110="sníž. přenesená",J1110,0)</f>
        <v>0</v>
      </c>
      <c r="BI1110" s="140">
        <f>IF(N1110="nulová",J1110,0)</f>
        <v>0</v>
      </c>
      <c r="BJ1110" s="16" t="s">
        <v>83</v>
      </c>
      <c r="BK1110" s="140">
        <f>ROUND(I1110*H1110,2)</f>
        <v>0</v>
      </c>
      <c r="BL1110" s="16" t="s">
        <v>255</v>
      </c>
      <c r="BM1110" s="139" t="s">
        <v>1921</v>
      </c>
    </row>
    <row r="1111" spans="2:65" s="14" customFormat="1">
      <c r="B1111" s="156"/>
      <c r="D1111" s="142" t="s">
        <v>153</v>
      </c>
      <c r="E1111" s="157" t="s">
        <v>1</v>
      </c>
      <c r="F1111" s="158" t="s">
        <v>1808</v>
      </c>
      <c r="H1111" s="157" t="s">
        <v>1</v>
      </c>
      <c r="I1111" s="159"/>
      <c r="L1111" s="156"/>
      <c r="M1111" s="160"/>
      <c r="T1111" s="161"/>
      <c r="AT1111" s="157" t="s">
        <v>153</v>
      </c>
      <c r="AU1111" s="157" t="s">
        <v>85</v>
      </c>
      <c r="AV1111" s="14" t="s">
        <v>83</v>
      </c>
      <c r="AW1111" s="14" t="s">
        <v>32</v>
      </c>
      <c r="AX1111" s="14" t="s">
        <v>75</v>
      </c>
      <c r="AY1111" s="157" t="s">
        <v>144</v>
      </c>
    </row>
    <row r="1112" spans="2:65" s="12" customFormat="1">
      <c r="B1112" s="141"/>
      <c r="D1112" s="142" t="s">
        <v>153</v>
      </c>
      <c r="E1112" s="143" t="s">
        <v>1</v>
      </c>
      <c r="F1112" s="144" t="s">
        <v>1922</v>
      </c>
      <c r="H1112" s="145">
        <v>1.6639999999999999</v>
      </c>
      <c r="I1112" s="146"/>
      <c r="L1112" s="141"/>
      <c r="M1112" s="147"/>
      <c r="T1112" s="148"/>
      <c r="AT1112" s="143" t="s">
        <v>153</v>
      </c>
      <c r="AU1112" s="143" t="s">
        <v>85</v>
      </c>
      <c r="AV1112" s="12" t="s">
        <v>85</v>
      </c>
      <c r="AW1112" s="12" t="s">
        <v>32</v>
      </c>
      <c r="AX1112" s="12" t="s">
        <v>75</v>
      </c>
      <c r="AY1112" s="143" t="s">
        <v>144</v>
      </c>
    </row>
    <row r="1113" spans="2:65" s="14" customFormat="1">
      <c r="B1113" s="156"/>
      <c r="D1113" s="142" t="s">
        <v>153</v>
      </c>
      <c r="E1113" s="157" t="s">
        <v>1</v>
      </c>
      <c r="F1113" s="158" t="s">
        <v>1917</v>
      </c>
      <c r="H1113" s="157" t="s">
        <v>1</v>
      </c>
      <c r="I1113" s="159"/>
      <c r="L1113" s="156"/>
      <c r="M1113" s="160"/>
      <c r="T1113" s="161"/>
      <c r="AT1113" s="157" t="s">
        <v>153</v>
      </c>
      <c r="AU1113" s="157" t="s">
        <v>85</v>
      </c>
      <c r="AV1113" s="14" t="s">
        <v>83</v>
      </c>
      <c r="AW1113" s="14" t="s">
        <v>32</v>
      </c>
      <c r="AX1113" s="14" t="s">
        <v>75</v>
      </c>
      <c r="AY1113" s="157" t="s">
        <v>144</v>
      </c>
    </row>
    <row r="1114" spans="2:65" s="14" customFormat="1">
      <c r="B1114" s="156"/>
      <c r="D1114" s="142" t="s">
        <v>153</v>
      </c>
      <c r="E1114" s="157" t="s">
        <v>1</v>
      </c>
      <c r="F1114" s="158" t="s">
        <v>1808</v>
      </c>
      <c r="H1114" s="157" t="s">
        <v>1</v>
      </c>
      <c r="I1114" s="159"/>
      <c r="L1114" s="156"/>
      <c r="M1114" s="160"/>
      <c r="T1114" s="161"/>
      <c r="AT1114" s="157" t="s">
        <v>153</v>
      </c>
      <c r="AU1114" s="157" t="s">
        <v>85</v>
      </c>
      <c r="AV1114" s="14" t="s">
        <v>83</v>
      </c>
      <c r="AW1114" s="14" t="s">
        <v>32</v>
      </c>
      <c r="AX1114" s="14" t="s">
        <v>75</v>
      </c>
      <c r="AY1114" s="157" t="s">
        <v>144</v>
      </c>
    </row>
    <row r="1115" spans="2:65" s="12" customFormat="1">
      <c r="B1115" s="141"/>
      <c r="D1115" s="142" t="s">
        <v>153</v>
      </c>
      <c r="E1115" s="143" t="s">
        <v>1</v>
      </c>
      <c r="F1115" s="144" t="s">
        <v>1923</v>
      </c>
      <c r="H1115" s="145">
        <v>1.28</v>
      </c>
      <c r="I1115" s="146"/>
      <c r="L1115" s="141"/>
      <c r="M1115" s="147"/>
      <c r="T1115" s="148"/>
      <c r="AT1115" s="143" t="s">
        <v>153</v>
      </c>
      <c r="AU1115" s="143" t="s">
        <v>85</v>
      </c>
      <c r="AV1115" s="12" t="s">
        <v>85</v>
      </c>
      <c r="AW1115" s="12" t="s">
        <v>32</v>
      </c>
      <c r="AX1115" s="12" t="s">
        <v>75</v>
      </c>
      <c r="AY1115" s="143" t="s">
        <v>144</v>
      </c>
    </row>
    <row r="1116" spans="2:65" s="14" customFormat="1">
      <c r="B1116" s="156"/>
      <c r="D1116" s="142" t="s">
        <v>153</v>
      </c>
      <c r="E1116" s="157" t="s">
        <v>1</v>
      </c>
      <c r="F1116" s="158" t="s">
        <v>440</v>
      </c>
      <c r="H1116" s="157" t="s">
        <v>1</v>
      </c>
      <c r="I1116" s="159"/>
      <c r="L1116" s="156"/>
      <c r="M1116" s="160"/>
      <c r="T1116" s="161"/>
      <c r="AT1116" s="157" t="s">
        <v>153</v>
      </c>
      <c r="AU1116" s="157" t="s">
        <v>85</v>
      </c>
      <c r="AV1116" s="14" t="s">
        <v>83</v>
      </c>
      <c r="AW1116" s="14" t="s">
        <v>32</v>
      </c>
      <c r="AX1116" s="14" t="s">
        <v>75</v>
      </c>
      <c r="AY1116" s="157" t="s">
        <v>144</v>
      </c>
    </row>
    <row r="1117" spans="2:65" s="12" customFormat="1" ht="22.5">
      <c r="B1117" s="141"/>
      <c r="D1117" s="142" t="s">
        <v>153</v>
      </c>
      <c r="E1117" s="143" t="s">
        <v>1</v>
      </c>
      <c r="F1117" s="144" t="s">
        <v>1906</v>
      </c>
      <c r="H1117" s="145">
        <v>135.09800000000001</v>
      </c>
      <c r="I1117" s="146"/>
      <c r="L1117" s="141"/>
      <c r="M1117" s="147"/>
      <c r="T1117" s="148"/>
      <c r="AT1117" s="143" t="s">
        <v>153</v>
      </c>
      <c r="AU1117" s="143" t="s">
        <v>85</v>
      </c>
      <c r="AV1117" s="12" t="s">
        <v>85</v>
      </c>
      <c r="AW1117" s="12" t="s">
        <v>32</v>
      </c>
      <c r="AX1117" s="12" t="s">
        <v>75</v>
      </c>
      <c r="AY1117" s="143" t="s">
        <v>144</v>
      </c>
    </row>
    <row r="1118" spans="2:65" s="13" customFormat="1">
      <c r="B1118" s="149"/>
      <c r="D1118" s="142" t="s">
        <v>153</v>
      </c>
      <c r="E1118" s="150" t="s">
        <v>1</v>
      </c>
      <c r="F1118" s="151" t="s">
        <v>159</v>
      </c>
      <c r="H1118" s="152">
        <v>138.042</v>
      </c>
      <c r="I1118" s="153"/>
      <c r="L1118" s="149"/>
      <c r="M1118" s="154"/>
      <c r="T1118" s="155"/>
      <c r="AT1118" s="150" t="s">
        <v>153</v>
      </c>
      <c r="AU1118" s="150" t="s">
        <v>85</v>
      </c>
      <c r="AV1118" s="13" t="s">
        <v>151</v>
      </c>
      <c r="AW1118" s="13" t="s">
        <v>32</v>
      </c>
      <c r="AX1118" s="13" t="s">
        <v>83</v>
      </c>
      <c r="AY1118" s="150" t="s">
        <v>144</v>
      </c>
    </row>
    <row r="1119" spans="2:65" s="12" customFormat="1">
      <c r="B1119" s="141"/>
      <c r="D1119" s="142" t="s">
        <v>153</v>
      </c>
      <c r="F1119" s="144" t="s">
        <v>1924</v>
      </c>
      <c r="H1119" s="145">
        <v>151.846</v>
      </c>
      <c r="I1119" s="146"/>
      <c r="L1119" s="141"/>
      <c r="M1119" s="147"/>
      <c r="T1119" s="148"/>
      <c r="AT1119" s="143" t="s">
        <v>153</v>
      </c>
      <c r="AU1119" s="143" t="s">
        <v>85</v>
      </c>
      <c r="AV1119" s="12" t="s">
        <v>85</v>
      </c>
      <c r="AW1119" s="12" t="s">
        <v>3</v>
      </c>
      <c r="AX1119" s="12" t="s">
        <v>83</v>
      </c>
      <c r="AY1119" s="143" t="s">
        <v>144</v>
      </c>
    </row>
    <row r="1120" spans="2:65" s="1" customFormat="1" ht="16.5" customHeight="1">
      <c r="B1120" s="127"/>
      <c r="C1120" s="128" t="s">
        <v>1925</v>
      </c>
      <c r="D1120" s="128" t="s">
        <v>147</v>
      </c>
      <c r="E1120" s="129" t="s">
        <v>1926</v>
      </c>
      <c r="F1120" s="130" t="s">
        <v>1927</v>
      </c>
      <c r="G1120" s="131" t="s">
        <v>374</v>
      </c>
      <c r="H1120" s="132">
        <v>96.9</v>
      </c>
      <c r="I1120" s="133"/>
      <c r="J1120" s="134">
        <f>ROUND(I1120*H1120,2)</f>
        <v>0</v>
      </c>
      <c r="K1120" s="130" t="s">
        <v>395</v>
      </c>
      <c r="L1120" s="31"/>
      <c r="M1120" s="135" t="s">
        <v>1</v>
      </c>
      <c r="N1120" s="136" t="s">
        <v>40</v>
      </c>
      <c r="P1120" s="137">
        <f>O1120*H1120</f>
        <v>0</v>
      </c>
      <c r="Q1120" s="137">
        <v>1.26999E-5</v>
      </c>
      <c r="R1120" s="137">
        <f>Q1120*H1120</f>
        <v>1.23062031E-3</v>
      </c>
      <c r="S1120" s="137">
        <v>0</v>
      </c>
      <c r="T1120" s="138">
        <f>S1120*H1120</f>
        <v>0</v>
      </c>
      <c r="AR1120" s="139" t="s">
        <v>255</v>
      </c>
      <c r="AT1120" s="139" t="s">
        <v>147</v>
      </c>
      <c r="AU1120" s="139" t="s">
        <v>85</v>
      </c>
      <c r="AY1120" s="16" t="s">
        <v>144</v>
      </c>
      <c r="BE1120" s="140">
        <f>IF(N1120="základní",J1120,0)</f>
        <v>0</v>
      </c>
      <c r="BF1120" s="140">
        <f>IF(N1120="snížená",J1120,0)</f>
        <v>0</v>
      </c>
      <c r="BG1120" s="140">
        <f>IF(N1120="zákl. přenesená",J1120,0)</f>
        <v>0</v>
      </c>
      <c r="BH1120" s="140">
        <f>IF(N1120="sníž. přenesená",J1120,0)</f>
        <v>0</v>
      </c>
      <c r="BI1120" s="140">
        <f>IF(N1120="nulová",J1120,0)</f>
        <v>0</v>
      </c>
      <c r="BJ1120" s="16" t="s">
        <v>83</v>
      </c>
      <c r="BK1120" s="140">
        <f>ROUND(I1120*H1120,2)</f>
        <v>0</v>
      </c>
      <c r="BL1120" s="16" t="s">
        <v>255</v>
      </c>
      <c r="BM1120" s="139" t="s">
        <v>1928</v>
      </c>
    </row>
    <row r="1121" spans="2:65" s="14" customFormat="1">
      <c r="B1121" s="156"/>
      <c r="D1121" s="142" t="s">
        <v>153</v>
      </c>
      <c r="E1121" s="157" t="s">
        <v>1</v>
      </c>
      <c r="F1121" s="158" t="s">
        <v>1929</v>
      </c>
      <c r="H1121" s="157" t="s">
        <v>1</v>
      </c>
      <c r="I1121" s="159"/>
      <c r="L1121" s="156"/>
      <c r="M1121" s="160"/>
      <c r="T1121" s="161"/>
      <c r="AT1121" s="157" t="s">
        <v>153</v>
      </c>
      <c r="AU1121" s="157" t="s">
        <v>85</v>
      </c>
      <c r="AV1121" s="14" t="s">
        <v>83</v>
      </c>
      <c r="AW1121" s="14" t="s">
        <v>32</v>
      </c>
      <c r="AX1121" s="14" t="s">
        <v>75</v>
      </c>
      <c r="AY1121" s="157" t="s">
        <v>144</v>
      </c>
    </row>
    <row r="1122" spans="2:65" s="14" customFormat="1">
      <c r="B1122" s="156"/>
      <c r="D1122" s="142" t="s">
        <v>153</v>
      </c>
      <c r="E1122" s="157" t="s">
        <v>1</v>
      </c>
      <c r="F1122" s="158" t="s">
        <v>440</v>
      </c>
      <c r="H1122" s="157" t="s">
        <v>1</v>
      </c>
      <c r="I1122" s="159"/>
      <c r="L1122" s="156"/>
      <c r="M1122" s="160"/>
      <c r="T1122" s="161"/>
      <c r="AT1122" s="157" t="s">
        <v>153</v>
      </c>
      <c r="AU1122" s="157" t="s">
        <v>85</v>
      </c>
      <c r="AV1122" s="14" t="s">
        <v>83</v>
      </c>
      <c r="AW1122" s="14" t="s">
        <v>32</v>
      </c>
      <c r="AX1122" s="14" t="s">
        <v>75</v>
      </c>
      <c r="AY1122" s="157" t="s">
        <v>144</v>
      </c>
    </row>
    <row r="1123" spans="2:65" s="12" customFormat="1">
      <c r="B1123" s="141"/>
      <c r="D1123" s="142" t="s">
        <v>153</v>
      </c>
      <c r="E1123" s="143" t="s">
        <v>1</v>
      </c>
      <c r="F1123" s="144" t="s">
        <v>1930</v>
      </c>
      <c r="H1123" s="145">
        <v>96.9</v>
      </c>
      <c r="I1123" s="146"/>
      <c r="L1123" s="141"/>
      <c r="M1123" s="147"/>
      <c r="T1123" s="148"/>
      <c r="AT1123" s="143" t="s">
        <v>153</v>
      </c>
      <c r="AU1123" s="143" t="s">
        <v>85</v>
      </c>
      <c r="AV1123" s="12" t="s">
        <v>85</v>
      </c>
      <c r="AW1123" s="12" t="s">
        <v>32</v>
      </c>
      <c r="AX1123" s="12" t="s">
        <v>75</v>
      </c>
      <c r="AY1123" s="143" t="s">
        <v>144</v>
      </c>
    </row>
    <row r="1124" spans="2:65" s="13" customFormat="1">
      <c r="B1124" s="149"/>
      <c r="D1124" s="142" t="s">
        <v>153</v>
      </c>
      <c r="E1124" s="150" t="s">
        <v>1</v>
      </c>
      <c r="F1124" s="151" t="s">
        <v>159</v>
      </c>
      <c r="H1124" s="152">
        <v>96.9</v>
      </c>
      <c r="I1124" s="153"/>
      <c r="L1124" s="149"/>
      <c r="M1124" s="154"/>
      <c r="T1124" s="155"/>
      <c r="AT1124" s="150" t="s">
        <v>153</v>
      </c>
      <c r="AU1124" s="150" t="s">
        <v>85</v>
      </c>
      <c r="AV1124" s="13" t="s">
        <v>151</v>
      </c>
      <c r="AW1124" s="13" t="s">
        <v>32</v>
      </c>
      <c r="AX1124" s="13" t="s">
        <v>83</v>
      </c>
      <c r="AY1124" s="150" t="s">
        <v>144</v>
      </c>
    </row>
    <row r="1125" spans="2:65" s="1" customFormat="1" ht="16.5" customHeight="1">
      <c r="B1125" s="127"/>
      <c r="C1125" s="162" t="s">
        <v>1931</v>
      </c>
      <c r="D1125" s="162" t="s">
        <v>379</v>
      </c>
      <c r="E1125" s="163" t="s">
        <v>1932</v>
      </c>
      <c r="F1125" s="164" t="s">
        <v>1933</v>
      </c>
      <c r="G1125" s="165" t="s">
        <v>374</v>
      </c>
      <c r="H1125" s="166">
        <v>98.837999999999994</v>
      </c>
      <c r="I1125" s="167"/>
      <c r="J1125" s="168">
        <f>ROUND(I1125*H1125,2)</f>
        <v>0</v>
      </c>
      <c r="K1125" s="164" t="s">
        <v>395</v>
      </c>
      <c r="L1125" s="169"/>
      <c r="M1125" s="170" t="s">
        <v>1</v>
      </c>
      <c r="N1125" s="171" t="s">
        <v>40</v>
      </c>
      <c r="P1125" s="137">
        <f>O1125*H1125</f>
        <v>0</v>
      </c>
      <c r="Q1125" s="137">
        <v>3.5E-4</v>
      </c>
      <c r="R1125" s="137">
        <f>Q1125*H1125</f>
        <v>3.45933E-2</v>
      </c>
      <c r="S1125" s="137">
        <v>0</v>
      </c>
      <c r="T1125" s="138">
        <f>S1125*H1125</f>
        <v>0</v>
      </c>
      <c r="AR1125" s="139" t="s">
        <v>365</v>
      </c>
      <c r="AT1125" s="139" t="s">
        <v>379</v>
      </c>
      <c r="AU1125" s="139" t="s">
        <v>85</v>
      </c>
      <c r="AY1125" s="16" t="s">
        <v>144</v>
      </c>
      <c r="BE1125" s="140">
        <f>IF(N1125="základní",J1125,0)</f>
        <v>0</v>
      </c>
      <c r="BF1125" s="140">
        <f>IF(N1125="snížená",J1125,0)</f>
        <v>0</v>
      </c>
      <c r="BG1125" s="140">
        <f>IF(N1125="zákl. přenesená",J1125,0)</f>
        <v>0</v>
      </c>
      <c r="BH1125" s="140">
        <f>IF(N1125="sníž. přenesená",J1125,0)</f>
        <v>0</v>
      </c>
      <c r="BI1125" s="140">
        <f>IF(N1125="nulová",J1125,0)</f>
        <v>0</v>
      </c>
      <c r="BJ1125" s="16" t="s">
        <v>83</v>
      </c>
      <c r="BK1125" s="140">
        <f>ROUND(I1125*H1125,2)</f>
        <v>0</v>
      </c>
      <c r="BL1125" s="16" t="s">
        <v>255</v>
      </c>
      <c r="BM1125" s="139" t="s">
        <v>1934</v>
      </c>
    </row>
    <row r="1126" spans="2:65" s="12" customFormat="1">
      <c r="B1126" s="141"/>
      <c r="D1126" s="142" t="s">
        <v>153</v>
      </c>
      <c r="F1126" s="144" t="s">
        <v>1935</v>
      </c>
      <c r="H1126" s="145">
        <v>98.837999999999994</v>
      </c>
      <c r="I1126" s="146"/>
      <c r="L1126" s="141"/>
      <c r="M1126" s="147"/>
      <c r="T1126" s="148"/>
      <c r="AT1126" s="143" t="s">
        <v>153</v>
      </c>
      <c r="AU1126" s="143" t="s">
        <v>85</v>
      </c>
      <c r="AV1126" s="12" t="s">
        <v>85</v>
      </c>
      <c r="AW1126" s="12" t="s">
        <v>3</v>
      </c>
      <c r="AX1126" s="12" t="s">
        <v>83</v>
      </c>
      <c r="AY1126" s="143" t="s">
        <v>144</v>
      </c>
    </row>
    <row r="1127" spans="2:65" s="1" customFormat="1" ht="16.5" customHeight="1">
      <c r="B1127" s="127"/>
      <c r="C1127" s="128" t="s">
        <v>1936</v>
      </c>
      <c r="D1127" s="128" t="s">
        <v>147</v>
      </c>
      <c r="E1127" s="129" t="s">
        <v>1937</v>
      </c>
      <c r="F1127" s="130" t="s">
        <v>1938</v>
      </c>
      <c r="G1127" s="131" t="s">
        <v>374</v>
      </c>
      <c r="H1127" s="132">
        <v>11</v>
      </c>
      <c r="I1127" s="133"/>
      <c r="J1127" s="134">
        <f>ROUND(I1127*H1127,2)</f>
        <v>0</v>
      </c>
      <c r="K1127" s="130" t="s">
        <v>395</v>
      </c>
      <c r="L1127" s="31"/>
      <c r="M1127" s="135" t="s">
        <v>1</v>
      </c>
      <c r="N1127" s="136" t="s">
        <v>40</v>
      </c>
      <c r="P1127" s="137">
        <f>O1127*H1127</f>
        <v>0</v>
      </c>
      <c r="Q1127" s="137">
        <v>0</v>
      </c>
      <c r="R1127" s="137">
        <f>Q1127*H1127</f>
        <v>0</v>
      </c>
      <c r="S1127" s="137">
        <v>0</v>
      </c>
      <c r="T1127" s="138">
        <f>S1127*H1127</f>
        <v>0</v>
      </c>
      <c r="AR1127" s="139" t="s">
        <v>255</v>
      </c>
      <c r="AT1127" s="139" t="s">
        <v>147</v>
      </c>
      <c r="AU1127" s="139" t="s">
        <v>85</v>
      </c>
      <c r="AY1127" s="16" t="s">
        <v>144</v>
      </c>
      <c r="BE1127" s="140">
        <f>IF(N1127="základní",J1127,0)</f>
        <v>0</v>
      </c>
      <c r="BF1127" s="140">
        <f>IF(N1127="snížená",J1127,0)</f>
        <v>0</v>
      </c>
      <c r="BG1127" s="140">
        <f>IF(N1127="zákl. přenesená",J1127,0)</f>
        <v>0</v>
      </c>
      <c r="BH1127" s="140">
        <f>IF(N1127="sníž. přenesená",J1127,0)</f>
        <v>0</v>
      </c>
      <c r="BI1127" s="140">
        <f>IF(N1127="nulová",J1127,0)</f>
        <v>0</v>
      </c>
      <c r="BJ1127" s="16" t="s">
        <v>83</v>
      </c>
      <c r="BK1127" s="140">
        <f>ROUND(I1127*H1127,2)</f>
        <v>0</v>
      </c>
      <c r="BL1127" s="16" t="s">
        <v>255</v>
      </c>
      <c r="BM1127" s="139" t="s">
        <v>1939</v>
      </c>
    </row>
    <row r="1128" spans="2:65" s="14" customFormat="1">
      <c r="B1128" s="156"/>
      <c r="D1128" s="142" t="s">
        <v>153</v>
      </c>
      <c r="E1128" s="157" t="s">
        <v>1</v>
      </c>
      <c r="F1128" s="158" t="s">
        <v>1940</v>
      </c>
      <c r="H1128" s="157" t="s">
        <v>1</v>
      </c>
      <c r="I1128" s="159"/>
      <c r="L1128" s="156"/>
      <c r="M1128" s="160"/>
      <c r="T1128" s="161"/>
      <c r="AT1128" s="157" t="s">
        <v>153</v>
      </c>
      <c r="AU1128" s="157" t="s">
        <v>85</v>
      </c>
      <c r="AV1128" s="14" t="s">
        <v>83</v>
      </c>
      <c r="AW1128" s="14" t="s">
        <v>32</v>
      </c>
      <c r="AX1128" s="14" t="s">
        <v>75</v>
      </c>
      <c r="AY1128" s="157" t="s">
        <v>144</v>
      </c>
    </row>
    <row r="1129" spans="2:65" s="14" customFormat="1">
      <c r="B1129" s="156"/>
      <c r="D1129" s="142" t="s">
        <v>153</v>
      </c>
      <c r="E1129" s="157" t="s">
        <v>1</v>
      </c>
      <c r="F1129" s="158" t="s">
        <v>1808</v>
      </c>
      <c r="H1129" s="157" t="s">
        <v>1</v>
      </c>
      <c r="I1129" s="159"/>
      <c r="L1129" s="156"/>
      <c r="M1129" s="160"/>
      <c r="T1129" s="161"/>
      <c r="AT1129" s="157" t="s">
        <v>153</v>
      </c>
      <c r="AU1129" s="157" t="s">
        <v>85</v>
      </c>
      <c r="AV1129" s="14" t="s">
        <v>83</v>
      </c>
      <c r="AW1129" s="14" t="s">
        <v>32</v>
      </c>
      <c r="AX1129" s="14" t="s">
        <v>75</v>
      </c>
      <c r="AY1129" s="157" t="s">
        <v>144</v>
      </c>
    </row>
    <row r="1130" spans="2:65" s="12" customFormat="1">
      <c r="B1130" s="141"/>
      <c r="D1130" s="142" t="s">
        <v>153</v>
      </c>
      <c r="E1130" s="143" t="s">
        <v>1</v>
      </c>
      <c r="F1130" s="144" t="s">
        <v>1941</v>
      </c>
      <c r="H1130" s="145">
        <v>11</v>
      </c>
      <c r="I1130" s="146"/>
      <c r="L1130" s="141"/>
      <c r="M1130" s="147"/>
      <c r="T1130" s="148"/>
      <c r="AT1130" s="143" t="s">
        <v>153</v>
      </c>
      <c r="AU1130" s="143" t="s">
        <v>85</v>
      </c>
      <c r="AV1130" s="12" t="s">
        <v>85</v>
      </c>
      <c r="AW1130" s="12" t="s">
        <v>32</v>
      </c>
      <c r="AX1130" s="12" t="s">
        <v>75</v>
      </c>
      <c r="AY1130" s="143" t="s">
        <v>144</v>
      </c>
    </row>
    <row r="1131" spans="2:65" s="13" customFormat="1">
      <c r="B1131" s="149"/>
      <c r="D1131" s="142" t="s">
        <v>153</v>
      </c>
      <c r="E1131" s="150" t="s">
        <v>1</v>
      </c>
      <c r="F1131" s="151" t="s">
        <v>159</v>
      </c>
      <c r="H1131" s="152">
        <v>11</v>
      </c>
      <c r="I1131" s="153"/>
      <c r="L1131" s="149"/>
      <c r="M1131" s="154"/>
      <c r="T1131" s="155"/>
      <c r="AT1131" s="150" t="s">
        <v>153</v>
      </c>
      <c r="AU1131" s="150" t="s">
        <v>85</v>
      </c>
      <c r="AV1131" s="13" t="s">
        <v>151</v>
      </c>
      <c r="AW1131" s="13" t="s">
        <v>32</v>
      </c>
      <c r="AX1131" s="13" t="s">
        <v>83</v>
      </c>
      <c r="AY1131" s="150" t="s">
        <v>144</v>
      </c>
    </row>
    <row r="1132" spans="2:65" s="1" customFormat="1" ht="24.2" customHeight="1">
      <c r="B1132" s="127"/>
      <c r="C1132" s="162" t="s">
        <v>1942</v>
      </c>
      <c r="D1132" s="162" t="s">
        <v>379</v>
      </c>
      <c r="E1132" s="163" t="s">
        <v>1943</v>
      </c>
      <c r="F1132" s="164" t="s">
        <v>1944</v>
      </c>
      <c r="G1132" s="165" t="s">
        <v>374</v>
      </c>
      <c r="H1132" s="166">
        <v>12.1</v>
      </c>
      <c r="I1132" s="167"/>
      <c r="J1132" s="168">
        <f>ROUND(I1132*H1132,2)</f>
        <v>0</v>
      </c>
      <c r="K1132" s="164" t="s">
        <v>395</v>
      </c>
      <c r="L1132" s="169"/>
      <c r="M1132" s="170" t="s">
        <v>1</v>
      </c>
      <c r="N1132" s="171" t="s">
        <v>40</v>
      </c>
      <c r="P1132" s="137">
        <f>O1132*H1132</f>
        <v>0</v>
      </c>
      <c r="Q1132" s="137">
        <v>0</v>
      </c>
      <c r="R1132" s="137">
        <f>Q1132*H1132</f>
        <v>0</v>
      </c>
      <c r="S1132" s="137">
        <v>0</v>
      </c>
      <c r="T1132" s="138">
        <f>S1132*H1132</f>
        <v>0</v>
      </c>
      <c r="AR1132" s="139" t="s">
        <v>365</v>
      </c>
      <c r="AT1132" s="139" t="s">
        <v>379</v>
      </c>
      <c r="AU1132" s="139" t="s">
        <v>85</v>
      </c>
      <c r="AY1132" s="16" t="s">
        <v>144</v>
      </c>
      <c r="BE1132" s="140">
        <f>IF(N1132="základní",J1132,0)</f>
        <v>0</v>
      </c>
      <c r="BF1132" s="140">
        <f>IF(N1132="snížená",J1132,0)</f>
        <v>0</v>
      </c>
      <c r="BG1132" s="140">
        <f>IF(N1132="zákl. přenesená",J1132,0)</f>
        <v>0</v>
      </c>
      <c r="BH1132" s="140">
        <f>IF(N1132="sníž. přenesená",J1132,0)</f>
        <v>0</v>
      </c>
      <c r="BI1132" s="140">
        <f>IF(N1132="nulová",J1132,0)</f>
        <v>0</v>
      </c>
      <c r="BJ1132" s="16" t="s">
        <v>83</v>
      </c>
      <c r="BK1132" s="140">
        <f>ROUND(I1132*H1132,2)</f>
        <v>0</v>
      </c>
      <c r="BL1132" s="16" t="s">
        <v>255</v>
      </c>
      <c r="BM1132" s="139" t="s">
        <v>1945</v>
      </c>
    </row>
    <row r="1133" spans="2:65" s="12" customFormat="1">
      <c r="B1133" s="141"/>
      <c r="D1133" s="142" t="s">
        <v>153</v>
      </c>
      <c r="F1133" s="144" t="s">
        <v>1946</v>
      </c>
      <c r="H1133" s="145">
        <v>12.1</v>
      </c>
      <c r="I1133" s="146"/>
      <c r="L1133" s="141"/>
      <c r="M1133" s="147"/>
      <c r="T1133" s="148"/>
      <c r="AT1133" s="143" t="s">
        <v>153</v>
      </c>
      <c r="AU1133" s="143" t="s">
        <v>85</v>
      </c>
      <c r="AV1133" s="12" t="s">
        <v>85</v>
      </c>
      <c r="AW1133" s="12" t="s">
        <v>3</v>
      </c>
      <c r="AX1133" s="12" t="s">
        <v>83</v>
      </c>
      <c r="AY1133" s="143" t="s">
        <v>144</v>
      </c>
    </row>
    <row r="1134" spans="2:65" s="1" customFormat="1" ht="24.2" customHeight="1">
      <c r="B1134" s="127"/>
      <c r="C1134" s="128" t="s">
        <v>1947</v>
      </c>
      <c r="D1134" s="128" t="s">
        <v>147</v>
      </c>
      <c r="E1134" s="129" t="s">
        <v>1948</v>
      </c>
      <c r="F1134" s="130" t="s">
        <v>1949</v>
      </c>
      <c r="G1134" s="131" t="s">
        <v>744</v>
      </c>
      <c r="H1134" s="172"/>
      <c r="I1134" s="133"/>
      <c r="J1134" s="134">
        <f>ROUND(I1134*H1134,2)</f>
        <v>0</v>
      </c>
      <c r="K1134" s="130" t="s">
        <v>395</v>
      </c>
      <c r="L1134" s="31"/>
      <c r="M1134" s="135" t="s">
        <v>1</v>
      </c>
      <c r="N1134" s="136" t="s">
        <v>40</v>
      </c>
      <c r="P1134" s="137">
        <f>O1134*H1134</f>
        <v>0</v>
      </c>
      <c r="Q1134" s="137">
        <v>0</v>
      </c>
      <c r="R1134" s="137">
        <f>Q1134*H1134</f>
        <v>0</v>
      </c>
      <c r="S1134" s="137">
        <v>0</v>
      </c>
      <c r="T1134" s="138">
        <f>S1134*H1134</f>
        <v>0</v>
      </c>
      <c r="AR1134" s="139" t="s">
        <v>255</v>
      </c>
      <c r="AT1134" s="139" t="s">
        <v>147</v>
      </c>
      <c r="AU1134" s="139" t="s">
        <v>85</v>
      </c>
      <c r="AY1134" s="16" t="s">
        <v>144</v>
      </c>
      <c r="BE1134" s="140">
        <f>IF(N1134="základní",J1134,0)</f>
        <v>0</v>
      </c>
      <c r="BF1134" s="140">
        <f>IF(N1134="snížená",J1134,0)</f>
        <v>0</v>
      </c>
      <c r="BG1134" s="140">
        <f>IF(N1134="zákl. přenesená",J1134,0)</f>
        <v>0</v>
      </c>
      <c r="BH1134" s="140">
        <f>IF(N1134="sníž. přenesená",J1134,0)</f>
        <v>0</v>
      </c>
      <c r="BI1134" s="140">
        <f>IF(N1134="nulová",J1134,0)</f>
        <v>0</v>
      </c>
      <c r="BJ1134" s="16" t="s">
        <v>83</v>
      </c>
      <c r="BK1134" s="140">
        <f>ROUND(I1134*H1134,2)</f>
        <v>0</v>
      </c>
      <c r="BL1134" s="16" t="s">
        <v>255</v>
      </c>
      <c r="BM1134" s="139" t="s">
        <v>1950</v>
      </c>
    </row>
    <row r="1135" spans="2:65" s="11" customFormat="1" ht="22.9" customHeight="1">
      <c r="B1135" s="115"/>
      <c r="D1135" s="116" t="s">
        <v>74</v>
      </c>
      <c r="E1135" s="125" t="s">
        <v>1951</v>
      </c>
      <c r="F1135" s="125" t="s">
        <v>1952</v>
      </c>
      <c r="I1135" s="118"/>
      <c r="J1135" s="126">
        <f>BK1135</f>
        <v>0</v>
      </c>
      <c r="L1135" s="115"/>
      <c r="M1135" s="120"/>
      <c r="P1135" s="121">
        <f>SUM(P1136:P1159)</f>
        <v>0</v>
      </c>
      <c r="R1135" s="121">
        <f>SUM(R1136:R1159)</f>
        <v>1.554370676</v>
      </c>
      <c r="T1135" s="122">
        <f>SUM(T1136:T1159)</f>
        <v>0</v>
      </c>
      <c r="AR1135" s="116" t="s">
        <v>85</v>
      </c>
      <c r="AT1135" s="123" t="s">
        <v>74</v>
      </c>
      <c r="AU1135" s="123" t="s">
        <v>83</v>
      </c>
      <c r="AY1135" s="116" t="s">
        <v>144</v>
      </c>
      <c r="BK1135" s="124">
        <f>SUM(BK1136:BK1159)</f>
        <v>0</v>
      </c>
    </row>
    <row r="1136" spans="2:65" s="1" customFormat="1" ht="16.5" customHeight="1">
      <c r="B1136" s="127"/>
      <c r="C1136" s="128" t="s">
        <v>1953</v>
      </c>
      <c r="D1136" s="128" t="s">
        <v>147</v>
      </c>
      <c r="E1136" s="129" t="s">
        <v>1954</v>
      </c>
      <c r="F1136" s="130" t="s">
        <v>1955</v>
      </c>
      <c r="G1136" s="131" t="s">
        <v>150</v>
      </c>
      <c r="H1136" s="132">
        <v>65.751000000000005</v>
      </c>
      <c r="I1136" s="133"/>
      <c r="J1136" s="134">
        <f>ROUND(I1136*H1136,2)</f>
        <v>0</v>
      </c>
      <c r="K1136" s="130" t="s">
        <v>395</v>
      </c>
      <c r="L1136" s="31"/>
      <c r="M1136" s="135" t="s">
        <v>1</v>
      </c>
      <c r="N1136" s="136" t="s">
        <v>40</v>
      </c>
      <c r="P1136" s="137">
        <f>O1136*H1136</f>
        <v>0</v>
      </c>
      <c r="Q1136" s="137">
        <v>0</v>
      </c>
      <c r="R1136" s="137">
        <f>Q1136*H1136</f>
        <v>0</v>
      </c>
      <c r="S1136" s="137">
        <v>0</v>
      </c>
      <c r="T1136" s="138">
        <f>S1136*H1136</f>
        <v>0</v>
      </c>
      <c r="AR1136" s="139" t="s">
        <v>255</v>
      </c>
      <c r="AT1136" s="139" t="s">
        <v>147</v>
      </c>
      <c r="AU1136" s="139" t="s">
        <v>85</v>
      </c>
      <c r="AY1136" s="16" t="s">
        <v>144</v>
      </c>
      <c r="BE1136" s="140">
        <f>IF(N1136="základní",J1136,0)</f>
        <v>0</v>
      </c>
      <c r="BF1136" s="140">
        <f>IF(N1136="snížená",J1136,0)</f>
        <v>0</v>
      </c>
      <c r="BG1136" s="140">
        <f>IF(N1136="zákl. přenesená",J1136,0)</f>
        <v>0</v>
      </c>
      <c r="BH1136" s="140">
        <f>IF(N1136="sníž. přenesená",J1136,0)</f>
        <v>0</v>
      </c>
      <c r="BI1136" s="140">
        <f>IF(N1136="nulová",J1136,0)</f>
        <v>0</v>
      </c>
      <c r="BJ1136" s="16" t="s">
        <v>83</v>
      </c>
      <c r="BK1136" s="140">
        <f>ROUND(I1136*H1136,2)</f>
        <v>0</v>
      </c>
      <c r="BL1136" s="16" t="s">
        <v>255</v>
      </c>
      <c r="BM1136" s="139" t="s">
        <v>1956</v>
      </c>
    </row>
    <row r="1137" spans="2:65" s="1" customFormat="1" ht="16.5" customHeight="1">
      <c r="B1137" s="127"/>
      <c r="C1137" s="128" t="s">
        <v>1957</v>
      </c>
      <c r="D1137" s="128" t="s">
        <v>147</v>
      </c>
      <c r="E1137" s="129" t="s">
        <v>1958</v>
      </c>
      <c r="F1137" s="130" t="s">
        <v>1959</v>
      </c>
      <c r="G1137" s="131" t="s">
        <v>150</v>
      </c>
      <c r="H1137" s="132">
        <v>65.751000000000005</v>
      </c>
      <c r="I1137" s="133"/>
      <c r="J1137" s="134">
        <f>ROUND(I1137*H1137,2)</f>
        <v>0</v>
      </c>
      <c r="K1137" s="130" t="s">
        <v>395</v>
      </c>
      <c r="L1137" s="31"/>
      <c r="M1137" s="135" t="s">
        <v>1</v>
      </c>
      <c r="N1137" s="136" t="s">
        <v>40</v>
      </c>
      <c r="P1137" s="137">
        <f>O1137*H1137</f>
        <v>0</v>
      </c>
      <c r="Q1137" s="137">
        <v>2.9999999999999997E-4</v>
      </c>
      <c r="R1137" s="137">
        <f>Q1137*H1137</f>
        <v>1.9725300000000001E-2</v>
      </c>
      <c r="S1137" s="137">
        <v>0</v>
      </c>
      <c r="T1137" s="138">
        <f>S1137*H1137</f>
        <v>0</v>
      </c>
      <c r="AR1137" s="139" t="s">
        <v>255</v>
      </c>
      <c r="AT1137" s="139" t="s">
        <v>147</v>
      </c>
      <c r="AU1137" s="139" t="s">
        <v>85</v>
      </c>
      <c r="AY1137" s="16" t="s">
        <v>144</v>
      </c>
      <c r="BE1137" s="140">
        <f>IF(N1137="základní",J1137,0)</f>
        <v>0</v>
      </c>
      <c r="BF1137" s="140">
        <f>IF(N1137="snížená",J1137,0)</f>
        <v>0</v>
      </c>
      <c r="BG1137" s="140">
        <f>IF(N1137="zákl. přenesená",J1137,0)</f>
        <v>0</v>
      </c>
      <c r="BH1137" s="140">
        <f>IF(N1137="sníž. přenesená",J1137,0)</f>
        <v>0</v>
      </c>
      <c r="BI1137" s="140">
        <f>IF(N1137="nulová",J1137,0)</f>
        <v>0</v>
      </c>
      <c r="BJ1137" s="16" t="s">
        <v>83</v>
      </c>
      <c r="BK1137" s="140">
        <f>ROUND(I1137*H1137,2)</f>
        <v>0</v>
      </c>
      <c r="BL1137" s="16" t="s">
        <v>255</v>
      </c>
      <c r="BM1137" s="139" t="s">
        <v>1960</v>
      </c>
    </row>
    <row r="1138" spans="2:65" s="1" customFormat="1" ht="24.2" customHeight="1">
      <c r="B1138" s="127"/>
      <c r="C1138" s="128" t="s">
        <v>1961</v>
      </c>
      <c r="D1138" s="128" t="s">
        <v>147</v>
      </c>
      <c r="E1138" s="129" t="s">
        <v>1962</v>
      </c>
      <c r="F1138" s="130" t="s">
        <v>1963</v>
      </c>
      <c r="G1138" s="131" t="s">
        <v>150</v>
      </c>
      <c r="H1138" s="132">
        <v>65.751000000000005</v>
      </c>
      <c r="I1138" s="133"/>
      <c r="J1138" s="134">
        <f>ROUND(I1138*H1138,2)</f>
        <v>0</v>
      </c>
      <c r="K1138" s="130" t="s">
        <v>395</v>
      </c>
      <c r="L1138" s="31"/>
      <c r="M1138" s="135" t="s">
        <v>1</v>
      </c>
      <c r="N1138" s="136" t="s">
        <v>40</v>
      </c>
      <c r="P1138" s="137">
        <f>O1138*H1138</f>
        <v>0</v>
      </c>
      <c r="Q1138" s="137">
        <v>5.3759999999999997E-3</v>
      </c>
      <c r="R1138" s="137">
        <f>Q1138*H1138</f>
        <v>0.35347737600000001</v>
      </c>
      <c r="S1138" s="137">
        <v>0</v>
      </c>
      <c r="T1138" s="138">
        <f>S1138*H1138</f>
        <v>0</v>
      </c>
      <c r="AR1138" s="139" t="s">
        <v>255</v>
      </c>
      <c r="AT1138" s="139" t="s">
        <v>147</v>
      </c>
      <c r="AU1138" s="139" t="s">
        <v>85</v>
      </c>
      <c r="AY1138" s="16" t="s">
        <v>144</v>
      </c>
      <c r="BE1138" s="140">
        <f>IF(N1138="základní",J1138,0)</f>
        <v>0</v>
      </c>
      <c r="BF1138" s="140">
        <f>IF(N1138="snížená",J1138,0)</f>
        <v>0</v>
      </c>
      <c r="BG1138" s="140">
        <f>IF(N1138="zákl. přenesená",J1138,0)</f>
        <v>0</v>
      </c>
      <c r="BH1138" s="140">
        <f>IF(N1138="sníž. přenesená",J1138,0)</f>
        <v>0</v>
      </c>
      <c r="BI1138" s="140">
        <f>IF(N1138="nulová",J1138,0)</f>
        <v>0</v>
      </c>
      <c r="BJ1138" s="16" t="s">
        <v>83</v>
      </c>
      <c r="BK1138" s="140">
        <f>ROUND(I1138*H1138,2)</f>
        <v>0</v>
      </c>
      <c r="BL1138" s="16" t="s">
        <v>255</v>
      </c>
      <c r="BM1138" s="139" t="s">
        <v>1964</v>
      </c>
    </row>
    <row r="1139" spans="2:65" s="14" customFormat="1">
      <c r="B1139" s="156"/>
      <c r="D1139" s="142" t="s">
        <v>153</v>
      </c>
      <c r="E1139" s="157" t="s">
        <v>1</v>
      </c>
      <c r="F1139" s="158" t="s">
        <v>1965</v>
      </c>
      <c r="H1139" s="157" t="s">
        <v>1</v>
      </c>
      <c r="I1139" s="159"/>
      <c r="L1139" s="156"/>
      <c r="M1139" s="160"/>
      <c r="T1139" s="161"/>
      <c r="AT1139" s="157" t="s">
        <v>153</v>
      </c>
      <c r="AU1139" s="157" t="s">
        <v>85</v>
      </c>
      <c r="AV1139" s="14" t="s">
        <v>83</v>
      </c>
      <c r="AW1139" s="14" t="s">
        <v>32</v>
      </c>
      <c r="AX1139" s="14" t="s">
        <v>75</v>
      </c>
      <c r="AY1139" s="157" t="s">
        <v>144</v>
      </c>
    </row>
    <row r="1140" spans="2:65" s="14" customFormat="1">
      <c r="B1140" s="156"/>
      <c r="D1140" s="142" t="s">
        <v>153</v>
      </c>
      <c r="E1140" s="157" t="s">
        <v>1</v>
      </c>
      <c r="F1140" s="158" t="s">
        <v>1966</v>
      </c>
      <c r="H1140" s="157" t="s">
        <v>1</v>
      </c>
      <c r="I1140" s="159"/>
      <c r="L1140" s="156"/>
      <c r="M1140" s="160"/>
      <c r="T1140" s="161"/>
      <c r="AT1140" s="157" t="s">
        <v>153</v>
      </c>
      <c r="AU1140" s="157" t="s">
        <v>85</v>
      </c>
      <c r="AV1140" s="14" t="s">
        <v>83</v>
      </c>
      <c r="AW1140" s="14" t="s">
        <v>32</v>
      </c>
      <c r="AX1140" s="14" t="s">
        <v>75</v>
      </c>
      <c r="AY1140" s="157" t="s">
        <v>144</v>
      </c>
    </row>
    <row r="1141" spans="2:65" s="12" customFormat="1">
      <c r="B1141" s="141"/>
      <c r="D1141" s="142" t="s">
        <v>153</v>
      </c>
      <c r="E1141" s="143" t="s">
        <v>1</v>
      </c>
      <c r="F1141" s="144" t="s">
        <v>1967</v>
      </c>
      <c r="H1141" s="145">
        <v>65.751000000000005</v>
      </c>
      <c r="I1141" s="146"/>
      <c r="L1141" s="141"/>
      <c r="M1141" s="147"/>
      <c r="T1141" s="148"/>
      <c r="AT1141" s="143" t="s">
        <v>153</v>
      </c>
      <c r="AU1141" s="143" t="s">
        <v>85</v>
      </c>
      <c r="AV1141" s="12" t="s">
        <v>85</v>
      </c>
      <c r="AW1141" s="12" t="s">
        <v>32</v>
      </c>
      <c r="AX1141" s="12" t="s">
        <v>75</v>
      </c>
      <c r="AY1141" s="143" t="s">
        <v>144</v>
      </c>
    </row>
    <row r="1142" spans="2:65" s="13" customFormat="1">
      <c r="B1142" s="149"/>
      <c r="D1142" s="142" t="s">
        <v>153</v>
      </c>
      <c r="E1142" s="150" t="s">
        <v>1</v>
      </c>
      <c r="F1142" s="151" t="s">
        <v>159</v>
      </c>
      <c r="H1142" s="152">
        <v>65.751000000000005</v>
      </c>
      <c r="I1142" s="153"/>
      <c r="L1142" s="149"/>
      <c r="M1142" s="154"/>
      <c r="T1142" s="155"/>
      <c r="AT1142" s="150" t="s">
        <v>153</v>
      </c>
      <c r="AU1142" s="150" t="s">
        <v>85</v>
      </c>
      <c r="AV1142" s="13" t="s">
        <v>151</v>
      </c>
      <c r="AW1142" s="13" t="s">
        <v>32</v>
      </c>
      <c r="AX1142" s="13" t="s">
        <v>83</v>
      </c>
      <c r="AY1142" s="150" t="s">
        <v>144</v>
      </c>
    </row>
    <row r="1143" spans="2:65" s="1" customFormat="1" ht="24.2" customHeight="1">
      <c r="B1143" s="127"/>
      <c r="C1143" s="162" t="s">
        <v>1968</v>
      </c>
      <c r="D1143" s="162" t="s">
        <v>379</v>
      </c>
      <c r="E1143" s="163" t="s">
        <v>1969</v>
      </c>
      <c r="F1143" s="164" t="s">
        <v>1970</v>
      </c>
      <c r="G1143" s="165" t="s">
        <v>150</v>
      </c>
      <c r="H1143" s="166">
        <v>72.325999999999993</v>
      </c>
      <c r="I1143" s="167"/>
      <c r="J1143" s="168">
        <f>ROUND(I1143*H1143,2)</f>
        <v>0</v>
      </c>
      <c r="K1143" s="164" t="s">
        <v>395</v>
      </c>
      <c r="L1143" s="169"/>
      <c r="M1143" s="170" t="s">
        <v>1</v>
      </c>
      <c r="N1143" s="171" t="s">
        <v>40</v>
      </c>
      <c r="P1143" s="137">
        <f>O1143*H1143</f>
        <v>0</v>
      </c>
      <c r="Q1143" s="137">
        <v>1.6E-2</v>
      </c>
      <c r="R1143" s="137">
        <f>Q1143*H1143</f>
        <v>1.157216</v>
      </c>
      <c r="S1143" s="137">
        <v>0</v>
      </c>
      <c r="T1143" s="138">
        <f>S1143*H1143</f>
        <v>0</v>
      </c>
      <c r="AR1143" s="139" t="s">
        <v>365</v>
      </c>
      <c r="AT1143" s="139" t="s">
        <v>379</v>
      </c>
      <c r="AU1143" s="139" t="s">
        <v>85</v>
      </c>
      <c r="AY1143" s="16" t="s">
        <v>144</v>
      </c>
      <c r="BE1143" s="140">
        <f>IF(N1143="základní",J1143,0)</f>
        <v>0</v>
      </c>
      <c r="BF1143" s="140">
        <f>IF(N1143="snížená",J1143,0)</f>
        <v>0</v>
      </c>
      <c r="BG1143" s="140">
        <f>IF(N1143="zákl. přenesená",J1143,0)</f>
        <v>0</v>
      </c>
      <c r="BH1143" s="140">
        <f>IF(N1143="sníž. přenesená",J1143,0)</f>
        <v>0</v>
      </c>
      <c r="BI1143" s="140">
        <f>IF(N1143="nulová",J1143,0)</f>
        <v>0</v>
      </c>
      <c r="BJ1143" s="16" t="s">
        <v>83</v>
      </c>
      <c r="BK1143" s="140">
        <f>ROUND(I1143*H1143,2)</f>
        <v>0</v>
      </c>
      <c r="BL1143" s="16" t="s">
        <v>255</v>
      </c>
      <c r="BM1143" s="139" t="s">
        <v>1971</v>
      </c>
    </row>
    <row r="1144" spans="2:65" s="12" customFormat="1">
      <c r="B1144" s="141"/>
      <c r="D1144" s="142" t="s">
        <v>153</v>
      </c>
      <c r="F1144" s="144" t="s">
        <v>1972</v>
      </c>
      <c r="H1144" s="145">
        <v>72.325999999999993</v>
      </c>
      <c r="I1144" s="146"/>
      <c r="L1144" s="141"/>
      <c r="M1144" s="147"/>
      <c r="T1144" s="148"/>
      <c r="AT1144" s="143" t="s">
        <v>153</v>
      </c>
      <c r="AU1144" s="143" t="s">
        <v>85</v>
      </c>
      <c r="AV1144" s="12" t="s">
        <v>85</v>
      </c>
      <c r="AW1144" s="12" t="s">
        <v>3</v>
      </c>
      <c r="AX1144" s="12" t="s">
        <v>83</v>
      </c>
      <c r="AY1144" s="143" t="s">
        <v>144</v>
      </c>
    </row>
    <row r="1145" spans="2:65" s="1" customFormat="1" ht="24.2" customHeight="1">
      <c r="B1145" s="127"/>
      <c r="C1145" s="128" t="s">
        <v>1973</v>
      </c>
      <c r="D1145" s="128" t="s">
        <v>147</v>
      </c>
      <c r="E1145" s="129" t="s">
        <v>1974</v>
      </c>
      <c r="F1145" s="130" t="s">
        <v>1975</v>
      </c>
      <c r="G1145" s="131" t="s">
        <v>374</v>
      </c>
      <c r="H1145" s="132">
        <v>54.5</v>
      </c>
      <c r="I1145" s="133"/>
      <c r="J1145" s="134">
        <f>ROUND(I1145*H1145,2)</f>
        <v>0</v>
      </c>
      <c r="K1145" s="130" t="s">
        <v>395</v>
      </c>
      <c r="L1145" s="31"/>
      <c r="M1145" s="135" t="s">
        <v>1</v>
      </c>
      <c r="N1145" s="136" t="s">
        <v>40</v>
      </c>
      <c r="P1145" s="137">
        <f>O1145*H1145</f>
        <v>0</v>
      </c>
      <c r="Q1145" s="137">
        <v>1.8000000000000001E-4</v>
      </c>
      <c r="R1145" s="137">
        <f>Q1145*H1145</f>
        <v>9.810000000000001E-3</v>
      </c>
      <c r="S1145" s="137">
        <v>0</v>
      </c>
      <c r="T1145" s="138">
        <f>S1145*H1145</f>
        <v>0</v>
      </c>
      <c r="AR1145" s="139" t="s">
        <v>255</v>
      </c>
      <c r="AT1145" s="139" t="s">
        <v>147</v>
      </c>
      <c r="AU1145" s="139" t="s">
        <v>85</v>
      </c>
      <c r="AY1145" s="16" t="s">
        <v>144</v>
      </c>
      <c r="BE1145" s="140">
        <f>IF(N1145="základní",J1145,0)</f>
        <v>0</v>
      </c>
      <c r="BF1145" s="140">
        <f>IF(N1145="snížená",J1145,0)</f>
        <v>0</v>
      </c>
      <c r="BG1145" s="140">
        <f>IF(N1145="zákl. přenesená",J1145,0)</f>
        <v>0</v>
      </c>
      <c r="BH1145" s="140">
        <f>IF(N1145="sníž. přenesená",J1145,0)</f>
        <v>0</v>
      </c>
      <c r="BI1145" s="140">
        <f>IF(N1145="nulová",J1145,0)</f>
        <v>0</v>
      </c>
      <c r="BJ1145" s="16" t="s">
        <v>83</v>
      </c>
      <c r="BK1145" s="140">
        <f>ROUND(I1145*H1145,2)</f>
        <v>0</v>
      </c>
      <c r="BL1145" s="16" t="s">
        <v>255</v>
      </c>
      <c r="BM1145" s="139" t="s">
        <v>1976</v>
      </c>
    </row>
    <row r="1146" spans="2:65" s="14" customFormat="1">
      <c r="B1146" s="156"/>
      <c r="D1146" s="142" t="s">
        <v>153</v>
      </c>
      <c r="E1146" s="157" t="s">
        <v>1</v>
      </c>
      <c r="F1146" s="158" t="s">
        <v>1977</v>
      </c>
      <c r="H1146" s="157" t="s">
        <v>1</v>
      </c>
      <c r="I1146" s="159"/>
      <c r="L1146" s="156"/>
      <c r="M1146" s="160"/>
      <c r="T1146" s="161"/>
      <c r="AT1146" s="157" t="s">
        <v>153</v>
      </c>
      <c r="AU1146" s="157" t="s">
        <v>85</v>
      </c>
      <c r="AV1146" s="14" t="s">
        <v>83</v>
      </c>
      <c r="AW1146" s="14" t="s">
        <v>32</v>
      </c>
      <c r="AX1146" s="14" t="s">
        <v>75</v>
      </c>
      <c r="AY1146" s="157" t="s">
        <v>144</v>
      </c>
    </row>
    <row r="1147" spans="2:65" s="14" customFormat="1">
      <c r="B1147" s="156"/>
      <c r="D1147" s="142" t="s">
        <v>153</v>
      </c>
      <c r="E1147" s="157" t="s">
        <v>1</v>
      </c>
      <c r="F1147" s="158" t="s">
        <v>1966</v>
      </c>
      <c r="H1147" s="157" t="s">
        <v>1</v>
      </c>
      <c r="I1147" s="159"/>
      <c r="L1147" s="156"/>
      <c r="M1147" s="160"/>
      <c r="T1147" s="161"/>
      <c r="AT1147" s="157" t="s">
        <v>153</v>
      </c>
      <c r="AU1147" s="157" t="s">
        <v>85</v>
      </c>
      <c r="AV1147" s="14" t="s">
        <v>83</v>
      </c>
      <c r="AW1147" s="14" t="s">
        <v>32</v>
      </c>
      <c r="AX1147" s="14" t="s">
        <v>75</v>
      </c>
      <c r="AY1147" s="157" t="s">
        <v>144</v>
      </c>
    </row>
    <row r="1148" spans="2:65" s="12" customFormat="1">
      <c r="B1148" s="141"/>
      <c r="D1148" s="142" t="s">
        <v>153</v>
      </c>
      <c r="E1148" s="143" t="s">
        <v>1</v>
      </c>
      <c r="F1148" s="144" t="s">
        <v>1978</v>
      </c>
      <c r="H1148" s="145">
        <v>29.5</v>
      </c>
      <c r="I1148" s="146"/>
      <c r="L1148" s="141"/>
      <c r="M1148" s="147"/>
      <c r="T1148" s="148"/>
      <c r="AT1148" s="143" t="s">
        <v>153</v>
      </c>
      <c r="AU1148" s="143" t="s">
        <v>85</v>
      </c>
      <c r="AV1148" s="12" t="s">
        <v>85</v>
      </c>
      <c r="AW1148" s="12" t="s">
        <v>32</v>
      </c>
      <c r="AX1148" s="12" t="s">
        <v>75</v>
      </c>
      <c r="AY1148" s="143" t="s">
        <v>144</v>
      </c>
    </row>
    <row r="1149" spans="2:65" s="14" customFormat="1">
      <c r="B1149" s="156"/>
      <c r="D1149" s="142" t="s">
        <v>153</v>
      </c>
      <c r="E1149" s="157" t="s">
        <v>1</v>
      </c>
      <c r="F1149" s="158" t="s">
        <v>1979</v>
      </c>
      <c r="H1149" s="157" t="s">
        <v>1</v>
      </c>
      <c r="I1149" s="159"/>
      <c r="L1149" s="156"/>
      <c r="M1149" s="160"/>
      <c r="T1149" s="161"/>
      <c r="AT1149" s="157" t="s">
        <v>153</v>
      </c>
      <c r="AU1149" s="157" t="s">
        <v>85</v>
      </c>
      <c r="AV1149" s="14" t="s">
        <v>83</v>
      </c>
      <c r="AW1149" s="14" t="s">
        <v>32</v>
      </c>
      <c r="AX1149" s="14" t="s">
        <v>75</v>
      </c>
      <c r="AY1149" s="157" t="s">
        <v>144</v>
      </c>
    </row>
    <row r="1150" spans="2:65" s="14" customFormat="1">
      <c r="B1150" s="156"/>
      <c r="D1150" s="142" t="s">
        <v>153</v>
      </c>
      <c r="E1150" s="157" t="s">
        <v>1</v>
      </c>
      <c r="F1150" s="158" t="s">
        <v>1966</v>
      </c>
      <c r="H1150" s="157" t="s">
        <v>1</v>
      </c>
      <c r="I1150" s="159"/>
      <c r="L1150" s="156"/>
      <c r="M1150" s="160"/>
      <c r="T1150" s="161"/>
      <c r="AT1150" s="157" t="s">
        <v>153</v>
      </c>
      <c r="AU1150" s="157" t="s">
        <v>85</v>
      </c>
      <c r="AV1150" s="14" t="s">
        <v>83</v>
      </c>
      <c r="AW1150" s="14" t="s">
        <v>32</v>
      </c>
      <c r="AX1150" s="14" t="s">
        <v>75</v>
      </c>
      <c r="AY1150" s="157" t="s">
        <v>144</v>
      </c>
    </row>
    <row r="1151" spans="2:65" s="12" customFormat="1">
      <c r="B1151" s="141"/>
      <c r="D1151" s="142" t="s">
        <v>153</v>
      </c>
      <c r="E1151" s="143" t="s">
        <v>1</v>
      </c>
      <c r="F1151" s="144" t="s">
        <v>1980</v>
      </c>
      <c r="H1151" s="145">
        <v>25</v>
      </c>
      <c r="I1151" s="146"/>
      <c r="L1151" s="141"/>
      <c r="M1151" s="147"/>
      <c r="T1151" s="148"/>
      <c r="AT1151" s="143" t="s">
        <v>153</v>
      </c>
      <c r="AU1151" s="143" t="s">
        <v>85</v>
      </c>
      <c r="AV1151" s="12" t="s">
        <v>85</v>
      </c>
      <c r="AW1151" s="12" t="s">
        <v>32</v>
      </c>
      <c r="AX1151" s="12" t="s">
        <v>75</v>
      </c>
      <c r="AY1151" s="143" t="s">
        <v>144</v>
      </c>
    </row>
    <row r="1152" spans="2:65" s="13" customFormat="1">
      <c r="B1152" s="149"/>
      <c r="D1152" s="142" t="s">
        <v>153</v>
      </c>
      <c r="E1152" s="150" t="s">
        <v>1</v>
      </c>
      <c r="F1152" s="151" t="s">
        <v>159</v>
      </c>
      <c r="H1152" s="152">
        <v>54.5</v>
      </c>
      <c r="I1152" s="153"/>
      <c r="L1152" s="149"/>
      <c r="M1152" s="154"/>
      <c r="T1152" s="155"/>
      <c r="AT1152" s="150" t="s">
        <v>153</v>
      </c>
      <c r="AU1152" s="150" t="s">
        <v>85</v>
      </c>
      <c r="AV1152" s="13" t="s">
        <v>151</v>
      </c>
      <c r="AW1152" s="13" t="s">
        <v>32</v>
      </c>
      <c r="AX1152" s="13" t="s">
        <v>83</v>
      </c>
      <c r="AY1152" s="150" t="s">
        <v>144</v>
      </c>
    </row>
    <row r="1153" spans="2:65" s="1" customFormat="1" ht="16.5" customHeight="1">
      <c r="B1153" s="127"/>
      <c r="C1153" s="162" t="s">
        <v>1981</v>
      </c>
      <c r="D1153" s="162" t="s">
        <v>379</v>
      </c>
      <c r="E1153" s="163" t="s">
        <v>1982</v>
      </c>
      <c r="F1153" s="164" t="s">
        <v>1983</v>
      </c>
      <c r="G1153" s="165" t="s">
        <v>374</v>
      </c>
      <c r="H1153" s="166">
        <v>59.95</v>
      </c>
      <c r="I1153" s="167"/>
      <c r="J1153" s="168">
        <f>ROUND(I1153*H1153,2)</f>
        <v>0</v>
      </c>
      <c r="K1153" s="164" t="s">
        <v>395</v>
      </c>
      <c r="L1153" s="169"/>
      <c r="M1153" s="170" t="s">
        <v>1</v>
      </c>
      <c r="N1153" s="171" t="s">
        <v>40</v>
      </c>
      <c r="P1153" s="137">
        <f>O1153*H1153</f>
        <v>0</v>
      </c>
      <c r="Q1153" s="137">
        <v>1.2E-4</v>
      </c>
      <c r="R1153" s="137">
        <f>Q1153*H1153</f>
        <v>7.1940000000000007E-3</v>
      </c>
      <c r="S1153" s="137">
        <v>0</v>
      </c>
      <c r="T1153" s="138">
        <f>S1153*H1153</f>
        <v>0</v>
      </c>
      <c r="AR1153" s="139" t="s">
        <v>365</v>
      </c>
      <c r="AT1153" s="139" t="s">
        <v>379</v>
      </c>
      <c r="AU1153" s="139" t="s">
        <v>85</v>
      </c>
      <c r="AY1153" s="16" t="s">
        <v>144</v>
      </c>
      <c r="BE1153" s="140">
        <f>IF(N1153="základní",J1153,0)</f>
        <v>0</v>
      </c>
      <c r="BF1153" s="140">
        <f>IF(N1153="snížená",J1153,0)</f>
        <v>0</v>
      </c>
      <c r="BG1153" s="140">
        <f>IF(N1153="zákl. přenesená",J1153,0)</f>
        <v>0</v>
      </c>
      <c r="BH1153" s="140">
        <f>IF(N1153="sníž. přenesená",J1153,0)</f>
        <v>0</v>
      </c>
      <c r="BI1153" s="140">
        <f>IF(N1153="nulová",J1153,0)</f>
        <v>0</v>
      </c>
      <c r="BJ1153" s="16" t="s">
        <v>83</v>
      </c>
      <c r="BK1153" s="140">
        <f>ROUND(I1153*H1153,2)</f>
        <v>0</v>
      </c>
      <c r="BL1153" s="16" t="s">
        <v>255</v>
      </c>
      <c r="BM1153" s="139" t="s">
        <v>1984</v>
      </c>
    </row>
    <row r="1154" spans="2:65" s="12" customFormat="1">
      <c r="B1154" s="141"/>
      <c r="D1154" s="142" t="s">
        <v>153</v>
      </c>
      <c r="F1154" s="144" t="s">
        <v>1985</v>
      </c>
      <c r="H1154" s="145">
        <v>59.95</v>
      </c>
      <c r="I1154" s="146"/>
      <c r="L1154" s="141"/>
      <c r="M1154" s="147"/>
      <c r="T1154" s="148"/>
      <c r="AT1154" s="143" t="s">
        <v>153</v>
      </c>
      <c r="AU1154" s="143" t="s">
        <v>85</v>
      </c>
      <c r="AV1154" s="12" t="s">
        <v>85</v>
      </c>
      <c r="AW1154" s="12" t="s">
        <v>3</v>
      </c>
      <c r="AX1154" s="12" t="s">
        <v>83</v>
      </c>
      <c r="AY1154" s="143" t="s">
        <v>144</v>
      </c>
    </row>
    <row r="1155" spans="2:65" s="1" customFormat="1" ht="16.5" customHeight="1">
      <c r="B1155" s="127"/>
      <c r="C1155" s="128" t="s">
        <v>1986</v>
      </c>
      <c r="D1155" s="128" t="s">
        <v>147</v>
      </c>
      <c r="E1155" s="129" t="s">
        <v>1987</v>
      </c>
      <c r="F1155" s="130" t="s">
        <v>1988</v>
      </c>
      <c r="G1155" s="131" t="s">
        <v>374</v>
      </c>
      <c r="H1155" s="132">
        <v>77.2</v>
      </c>
      <c r="I1155" s="133"/>
      <c r="J1155" s="134">
        <f>ROUND(I1155*H1155,2)</f>
        <v>0</v>
      </c>
      <c r="K1155" s="130" t="s">
        <v>395</v>
      </c>
      <c r="L1155" s="31"/>
      <c r="M1155" s="135" t="s">
        <v>1</v>
      </c>
      <c r="N1155" s="136" t="s">
        <v>40</v>
      </c>
      <c r="P1155" s="137">
        <f>O1155*H1155</f>
        <v>0</v>
      </c>
      <c r="Q1155" s="137">
        <v>9.0000000000000006E-5</v>
      </c>
      <c r="R1155" s="137">
        <f>Q1155*H1155</f>
        <v>6.9480000000000011E-3</v>
      </c>
      <c r="S1155" s="137">
        <v>0</v>
      </c>
      <c r="T1155" s="138">
        <f>S1155*H1155</f>
        <v>0</v>
      </c>
      <c r="AR1155" s="139" t="s">
        <v>255</v>
      </c>
      <c r="AT1155" s="139" t="s">
        <v>147</v>
      </c>
      <c r="AU1155" s="139" t="s">
        <v>85</v>
      </c>
      <c r="AY1155" s="16" t="s">
        <v>144</v>
      </c>
      <c r="BE1155" s="140">
        <f>IF(N1155="základní",J1155,0)</f>
        <v>0</v>
      </c>
      <c r="BF1155" s="140">
        <f>IF(N1155="snížená",J1155,0)</f>
        <v>0</v>
      </c>
      <c r="BG1155" s="140">
        <f>IF(N1155="zákl. přenesená",J1155,0)</f>
        <v>0</v>
      </c>
      <c r="BH1155" s="140">
        <f>IF(N1155="sníž. přenesená",J1155,0)</f>
        <v>0</v>
      </c>
      <c r="BI1155" s="140">
        <f>IF(N1155="nulová",J1155,0)</f>
        <v>0</v>
      </c>
      <c r="BJ1155" s="16" t="s">
        <v>83</v>
      </c>
      <c r="BK1155" s="140">
        <f>ROUND(I1155*H1155,2)</f>
        <v>0</v>
      </c>
      <c r="BL1155" s="16" t="s">
        <v>255</v>
      </c>
      <c r="BM1155" s="139" t="s">
        <v>1989</v>
      </c>
    </row>
    <row r="1156" spans="2:65" s="14" customFormat="1">
      <c r="B1156" s="156"/>
      <c r="D1156" s="142" t="s">
        <v>153</v>
      </c>
      <c r="E1156" s="157" t="s">
        <v>1</v>
      </c>
      <c r="F1156" s="158" t="s">
        <v>1966</v>
      </c>
      <c r="H1156" s="157" t="s">
        <v>1</v>
      </c>
      <c r="I1156" s="159"/>
      <c r="L1156" s="156"/>
      <c r="M1156" s="160"/>
      <c r="T1156" s="161"/>
      <c r="AT1156" s="157" t="s">
        <v>153</v>
      </c>
      <c r="AU1156" s="157" t="s">
        <v>85</v>
      </c>
      <c r="AV1156" s="14" t="s">
        <v>83</v>
      </c>
      <c r="AW1156" s="14" t="s">
        <v>32</v>
      </c>
      <c r="AX1156" s="14" t="s">
        <v>75</v>
      </c>
      <c r="AY1156" s="157" t="s">
        <v>144</v>
      </c>
    </row>
    <row r="1157" spans="2:65" s="12" customFormat="1">
      <c r="B1157" s="141"/>
      <c r="D1157" s="142" t="s">
        <v>153</v>
      </c>
      <c r="E1157" s="143" t="s">
        <v>1</v>
      </c>
      <c r="F1157" s="144" t="s">
        <v>1990</v>
      </c>
      <c r="H1157" s="145">
        <v>77.2</v>
      </c>
      <c r="I1157" s="146"/>
      <c r="L1157" s="141"/>
      <c r="M1157" s="147"/>
      <c r="T1157" s="148"/>
      <c r="AT1157" s="143" t="s">
        <v>153</v>
      </c>
      <c r="AU1157" s="143" t="s">
        <v>85</v>
      </c>
      <c r="AV1157" s="12" t="s">
        <v>85</v>
      </c>
      <c r="AW1157" s="12" t="s">
        <v>32</v>
      </c>
      <c r="AX1157" s="12" t="s">
        <v>75</v>
      </c>
      <c r="AY1157" s="143" t="s">
        <v>144</v>
      </c>
    </row>
    <row r="1158" spans="2:65" s="13" customFormat="1">
      <c r="B1158" s="149"/>
      <c r="D1158" s="142" t="s">
        <v>153</v>
      </c>
      <c r="E1158" s="150" t="s">
        <v>1</v>
      </c>
      <c r="F1158" s="151" t="s">
        <v>159</v>
      </c>
      <c r="H1158" s="152">
        <v>77.2</v>
      </c>
      <c r="I1158" s="153"/>
      <c r="L1158" s="149"/>
      <c r="M1158" s="154"/>
      <c r="T1158" s="155"/>
      <c r="AT1158" s="150" t="s">
        <v>153</v>
      </c>
      <c r="AU1158" s="150" t="s">
        <v>85</v>
      </c>
      <c r="AV1158" s="13" t="s">
        <v>151</v>
      </c>
      <c r="AW1158" s="13" t="s">
        <v>32</v>
      </c>
      <c r="AX1158" s="13" t="s">
        <v>83</v>
      </c>
      <c r="AY1158" s="150" t="s">
        <v>144</v>
      </c>
    </row>
    <row r="1159" spans="2:65" s="1" customFormat="1" ht="24.2" customHeight="1">
      <c r="B1159" s="127"/>
      <c r="C1159" s="128" t="s">
        <v>1991</v>
      </c>
      <c r="D1159" s="128" t="s">
        <v>147</v>
      </c>
      <c r="E1159" s="129" t="s">
        <v>1992</v>
      </c>
      <c r="F1159" s="130" t="s">
        <v>1993</v>
      </c>
      <c r="G1159" s="131" t="s">
        <v>744</v>
      </c>
      <c r="H1159" s="172"/>
      <c r="I1159" s="133"/>
      <c r="J1159" s="134">
        <f>ROUND(I1159*H1159,2)</f>
        <v>0</v>
      </c>
      <c r="K1159" s="130" t="s">
        <v>395</v>
      </c>
      <c r="L1159" s="31"/>
      <c r="M1159" s="135" t="s">
        <v>1</v>
      </c>
      <c r="N1159" s="136" t="s">
        <v>40</v>
      </c>
      <c r="P1159" s="137">
        <f>O1159*H1159</f>
        <v>0</v>
      </c>
      <c r="Q1159" s="137">
        <v>0</v>
      </c>
      <c r="R1159" s="137">
        <f>Q1159*H1159</f>
        <v>0</v>
      </c>
      <c r="S1159" s="137">
        <v>0</v>
      </c>
      <c r="T1159" s="138">
        <f>S1159*H1159</f>
        <v>0</v>
      </c>
      <c r="AR1159" s="139" t="s">
        <v>255</v>
      </c>
      <c r="AT1159" s="139" t="s">
        <v>147</v>
      </c>
      <c r="AU1159" s="139" t="s">
        <v>85</v>
      </c>
      <c r="AY1159" s="16" t="s">
        <v>144</v>
      </c>
      <c r="BE1159" s="140">
        <f>IF(N1159="základní",J1159,0)</f>
        <v>0</v>
      </c>
      <c r="BF1159" s="140">
        <f>IF(N1159="snížená",J1159,0)</f>
        <v>0</v>
      </c>
      <c r="BG1159" s="140">
        <f>IF(N1159="zákl. přenesená",J1159,0)</f>
        <v>0</v>
      </c>
      <c r="BH1159" s="140">
        <f>IF(N1159="sníž. přenesená",J1159,0)</f>
        <v>0</v>
      </c>
      <c r="BI1159" s="140">
        <f>IF(N1159="nulová",J1159,0)</f>
        <v>0</v>
      </c>
      <c r="BJ1159" s="16" t="s">
        <v>83</v>
      </c>
      <c r="BK1159" s="140">
        <f>ROUND(I1159*H1159,2)</f>
        <v>0</v>
      </c>
      <c r="BL1159" s="16" t="s">
        <v>255</v>
      </c>
      <c r="BM1159" s="139" t="s">
        <v>1994</v>
      </c>
    </row>
    <row r="1160" spans="2:65" s="11" customFormat="1" ht="22.9" customHeight="1">
      <c r="B1160" s="115"/>
      <c r="D1160" s="116" t="s">
        <v>74</v>
      </c>
      <c r="E1160" s="125" t="s">
        <v>1995</v>
      </c>
      <c r="F1160" s="125" t="s">
        <v>1996</v>
      </c>
      <c r="I1160" s="118"/>
      <c r="J1160" s="126">
        <f>BK1160</f>
        <v>0</v>
      </c>
      <c r="L1160" s="115"/>
      <c r="M1160" s="120"/>
      <c r="P1160" s="121">
        <f>SUM(P1161:P1174)</f>
        <v>0</v>
      </c>
      <c r="R1160" s="121">
        <f>SUM(R1161:R1174)</f>
        <v>4.3562467000000001E-2</v>
      </c>
      <c r="T1160" s="122">
        <f>SUM(T1161:T1174)</f>
        <v>0</v>
      </c>
      <c r="AR1160" s="116" t="s">
        <v>85</v>
      </c>
      <c r="AT1160" s="123" t="s">
        <v>74</v>
      </c>
      <c r="AU1160" s="123" t="s">
        <v>83</v>
      </c>
      <c r="AY1160" s="116" t="s">
        <v>144</v>
      </c>
      <c r="BK1160" s="124">
        <f>SUM(BK1161:BK1174)</f>
        <v>0</v>
      </c>
    </row>
    <row r="1161" spans="2:65" s="1" customFormat="1" ht="24.2" customHeight="1">
      <c r="B1161" s="127"/>
      <c r="C1161" s="128" t="s">
        <v>1997</v>
      </c>
      <c r="D1161" s="128" t="s">
        <v>147</v>
      </c>
      <c r="E1161" s="129" t="s">
        <v>1998</v>
      </c>
      <c r="F1161" s="130" t="s">
        <v>1999</v>
      </c>
      <c r="G1161" s="131" t="s">
        <v>150</v>
      </c>
      <c r="H1161" s="132">
        <v>143.209</v>
      </c>
      <c r="I1161" s="133"/>
      <c r="J1161" s="134">
        <f>ROUND(I1161*H1161,2)</f>
        <v>0</v>
      </c>
      <c r="K1161" s="130" t="s">
        <v>395</v>
      </c>
      <c r="L1161" s="31"/>
      <c r="M1161" s="135" t="s">
        <v>1</v>
      </c>
      <c r="N1161" s="136" t="s">
        <v>40</v>
      </c>
      <c r="P1161" s="137">
        <f>O1161*H1161</f>
        <v>0</v>
      </c>
      <c r="Q1161" s="137">
        <v>0</v>
      </c>
      <c r="R1161" s="137">
        <f>Q1161*H1161</f>
        <v>0</v>
      </c>
      <c r="S1161" s="137">
        <v>0</v>
      </c>
      <c r="T1161" s="138">
        <f>S1161*H1161</f>
        <v>0</v>
      </c>
      <c r="AR1161" s="139" t="s">
        <v>255</v>
      </c>
      <c r="AT1161" s="139" t="s">
        <v>147</v>
      </c>
      <c r="AU1161" s="139" t="s">
        <v>85</v>
      </c>
      <c r="AY1161" s="16" t="s">
        <v>144</v>
      </c>
      <c r="BE1161" s="140">
        <f>IF(N1161="základní",J1161,0)</f>
        <v>0</v>
      </c>
      <c r="BF1161" s="140">
        <f>IF(N1161="snížená",J1161,0)</f>
        <v>0</v>
      </c>
      <c r="BG1161" s="140">
        <f>IF(N1161="zákl. přenesená",J1161,0)</f>
        <v>0</v>
      </c>
      <c r="BH1161" s="140">
        <f>IF(N1161="sníž. přenesená",J1161,0)</f>
        <v>0</v>
      </c>
      <c r="BI1161" s="140">
        <f>IF(N1161="nulová",J1161,0)</f>
        <v>0</v>
      </c>
      <c r="BJ1161" s="16" t="s">
        <v>83</v>
      </c>
      <c r="BK1161" s="140">
        <f>ROUND(I1161*H1161,2)</f>
        <v>0</v>
      </c>
      <c r="BL1161" s="16" t="s">
        <v>255</v>
      </c>
      <c r="BM1161" s="139" t="s">
        <v>2000</v>
      </c>
    </row>
    <row r="1162" spans="2:65" s="1" customFormat="1" ht="24.2" customHeight="1">
      <c r="B1162" s="127"/>
      <c r="C1162" s="128" t="s">
        <v>2001</v>
      </c>
      <c r="D1162" s="128" t="s">
        <v>147</v>
      </c>
      <c r="E1162" s="129" t="s">
        <v>2002</v>
      </c>
      <c r="F1162" s="130" t="s">
        <v>2003</v>
      </c>
      <c r="G1162" s="131" t="s">
        <v>150</v>
      </c>
      <c r="H1162" s="132">
        <v>143.209</v>
      </c>
      <c r="I1162" s="133"/>
      <c r="J1162" s="134">
        <f>ROUND(I1162*H1162,2)</f>
        <v>0</v>
      </c>
      <c r="K1162" s="130" t="s">
        <v>395</v>
      </c>
      <c r="L1162" s="31"/>
      <c r="M1162" s="135" t="s">
        <v>1</v>
      </c>
      <c r="N1162" s="136" t="s">
        <v>40</v>
      </c>
      <c r="P1162" s="137">
        <f>O1162*H1162</f>
        <v>0</v>
      </c>
      <c r="Q1162" s="137">
        <v>2.1599999999999999E-4</v>
      </c>
      <c r="R1162" s="137">
        <f>Q1162*H1162</f>
        <v>3.0933143999999999E-2</v>
      </c>
      <c r="S1162" s="137">
        <v>0</v>
      </c>
      <c r="T1162" s="138">
        <f>S1162*H1162</f>
        <v>0</v>
      </c>
      <c r="AR1162" s="139" t="s">
        <v>255</v>
      </c>
      <c r="AT1162" s="139" t="s">
        <v>147</v>
      </c>
      <c r="AU1162" s="139" t="s">
        <v>85</v>
      </c>
      <c r="AY1162" s="16" t="s">
        <v>144</v>
      </c>
      <c r="BE1162" s="140">
        <f>IF(N1162="základní",J1162,0)</f>
        <v>0</v>
      </c>
      <c r="BF1162" s="140">
        <f>IF(N1162="snížená",J1162,0)</f>
        <v>0</v>
      </c>
      <c r="BG1162" s="140">
        <f>IF(N1162="zákl. přenesená",J1162,0)</f>
        <v>0</v>
      </c>
      <c r="BH1162" s="140">
        <f>IF(N1162="sníž. přenesená",J1162,0)</f>
        <v>0</v>
      </c>
      <c r="BI1162" s="140">
        <f>IF(N1162="nulová",J1162,0)</f>
        <v>0</v>
      </c>
      <c r="BJ1162" s="16" t="s">
        <v>83</v>
      </c>
      <c r="BK1162" s="140">
        <f>ROUND(I1162*H1162,2)</f>
        <v>0</v>
      </c>
      <c r="BL1162" s="16" t="s">
        <v>255</v>
      </c>
      <c r="BM1162" s="139" t="s">
        <v>2004</v>
      </c>
    </row>
    <row r="1163" spans="2:65" s="14" customFormat="1">
      <c r="B1163" s="156"/>
      <c r="D1163" s="142" t="s">
        <v>153</v>
      </c>
      <c r="E1163" s="157" t="s">
        <v>1</v>
      </c>
      <c r="F1163" s="158" t="s">
        <v>2005</v>
      </c>
      <c r="H1163" s="157" t="s">
        <v>1</v>
      </c>
      <c r="I1163" s="159"/>
      <c r="L1163" s="156"/>
      <c r="M1163" s="160"/>
      <c r="T1163" s="161"/>
      <c r="AT1163" s="157" t="s">
        <v>153</v>
      </c>
      <c r="AU1163" s="157" t="s">
        <v>85</v>
      </c>
      <c r="AV1163" s="14" t="s">
        <v>83</v>
      </c>
      <c r="AW1163" s="14" t="s">
        <v>32</v>
      </c>
      <c r="AX1163" s="14" t="s">
        <v>75</v>
      </c>
      <c r="AY1163" s="157" t="s">
        <v>144</v>
      </c>
    </row>
    <row r="1164" spans="2:65" s="12" customFormat="1">
      <c r="B1164" s="141"/>
      <c r="D1164" s="142" t="s">
        <v>153</v>
      </c>
      <c r="E1164" s="143" t="s">
        <v>1</v>
      </c>
      <c r="F1164" s="144" t="s">
        <v>2006</v>
      </c>
      <c r="H1164" s="145">
        <v>89.435000000000002</v>
      </c>
      <c r="I1164" s="146"/>
      <c r="L1164" s="141"/>
      <c r="M1164" s="147"/>
      <c r="T1164" s="148"/>
      <c r="AT1164" s="143" t="s">
        <v>153</v>
      </c>
      <c r="AU1164" s="143" t="s">
        <v>85</v>
      </c>
      <c r="AV1164" s="12" t="s">
        <v>85</v>
      </c>
      <c r="AW1164" s="12" t="s">
        <v>32</v>
      </c>
      <c r="AX1164" s="12" t="s">
        <v>75</v>
      </c>
      <c r="AY1164" s="143" t="s">
        <v>144</v>
      </c>
    </row>
    <row r="1165" spans="2:65" s="12" customFormat="1">
      <c r="B1165" s="141"/>
      <c r="D1165" s="142" t="s">
        <v>153</v>
      </c>
      <c r="E1165" s="143" t="s">
        <v>1</v>
      </c>
      <c r="F1165" s="144" t="s">
        <v>2007</v>
      </c>
      <c r="H1165" s="145">
        <v>18.081</v>
      </c>
      <c r="I1165" s="146"/>
      <c r="L1165" s="141"/>
      <c r="M1165" s="147"/>
      <c r="T1165" s="148"/>
      <c r="AT1165" s="143" t="s">
        <v>153</v>
      </c>
      <c r="AU1165" s="143" t="s">
        <v>85</v>
      </c>
      <c r="AV1165" s="12" t="s">
        <v>85</v>
      </c>
      <c r="AW1165" s="12" t="s">
        <v>32</v>
      </c>
      <c r="AX1165" s="12" t="s">
        <v>75</v>
      </c>
      <c r="AY1165" s="143" t="s">
        <v>144</v>
      </c>
    </row>
    <row r="1166" spans="2:65" s="12" customFormat="1">
      <c r="B1166" s="141"/>
      <c r="D1166" s="142" t="s">
        <v>153</v>
      </c>
      <c r="E1166" s="143" t="s">
        <v>1</v>
      </c>
      <c r="F1166" s="144" t="s">
        <v>2008</v>
      </c>
      <c r="H1166" s="145">
        <v>19.68</v>
      </c>
      <c r="I1166" s="146"/>
      <c r="L1166" s="141"/>
      <c r="M1166" s="147"/>
      <c r="T1166" s="148"/>
      <c r="AT1166" s="143" t="s">
        <v>153</v>
      </c>
      <c r="AU1166" s="143" t="s">
        <v>85</v>
      </c>
      <c r="AV1166" s="12" t="s">
        <v>85</v>
      </c>
      <c r="AW1166" s="12" t="s">
        <v>32</v>
      </c>
      <c r="AX1166" s="12" t="s">
        <v>75</v>
      </c>
      <c r="AY1166" s="143" t="s">
        <v>144</v>
      </c>
    </row>
    <row r="1167" spans="2:65" s="12" customFormat="1">
      <c r="B1167" s="141"/>
      <c r="D1167" s="142" t="s">
        <v>153</v>
      </c>
      <c r="E1167" s="143" t="s">
        <v>1</v>
      </c>
      <c r="F1167" s="144" t="s">
        <v>2009</v>
      </c>
      <c r="H1167" s="145">
        <v>16.013000000000002</v>
      </c>
      <c r="I1167" s="146"/>
      <c r="L1167" s="141"/>
      <c r="M1167" s="147"/>
      <c r="T1167" s="148"/>
      <c r="AT1167" s="143" t="s">
        <v>153</v>
      </c>
      <c r="AU1167" s="143" t="s">
        <v>85</v>
      </c>
      <c r="AV1167" s="12" t="s">
        <v>85</v>
      </c>
      <c r="AW1167" s="12" t="s">
        <v>32</v>
      </c>
      <c r="AX1167" s="12" t="s">
        <v>75</v>
      </c>
      <c r="AY1167" s="143" t="s">
        <v>144</v>
      </c>
    </row>
    <row r="1168" spans="2:65" s="13" customFormat="1">
      <c r="B1168" s="149"/>
      <c r="D1168" s="142" t="s">
        <v>153</v>
      </c>
      <c r="E1168" s="150" t="s">
        <v>1</v>
      </c>
      <c r="F1168" s="151" t="s">
        <v>159</v>
      </c>
      <c r="H1168" s="152">
        <v>143.209</v>
      </c>
      <c r="I1168" s="153"/>
      <c r="L1168" s="149"/>
      <c r="M1168" s="154"/>
      <c r="T1168" s="155"/>
      <c r="AT1168" s="150" t="s">
        <v>153</v>
      </c>
      <c r="AU1168" s="150" t="s">
        <v>85</v>
      </c>
      <c r="AV1168" s="13" t="s">
        <v>151</v>
      </c>
      <c r="AW1168" s="13" t="s">
        <v>32</v>
      </c>
      <c r="AX1168" s="13" t="s">
        <v>83</v>
      </c>
      <c r="AY1168" s="150" t="s">
        <v>144</v>
      </c>
    </row>
    <row r="1169" spans="2:65" s="1" customFormat="1" ht="24.2" customHeight="1">
      <c r="B1169" s="127"/>
      <c r="C1169" s="128" t="s">
        <v>2010</v>
      </c>
      <c r="D1169" s="128" t="s">
        <v>147</v>
      </c>
      <c r="E1169" s="129" t="s">
        <v>2011</v>
      </c>
      <c r="F1169" s="130" t="s">
        <v>2012</v>
      </c>
      <c r="G1169" s="131" t="s">
        <v>150</v>
      </c>
      <c r="H1169" s="132">
        <v>37.835000000000001</v>
      </c>
      <c r="I1169" s="133"/>
      <c r="J1169" s="134">
        <f>ROUND(I1169*H1169,2)</f>
        <v>0</v>
      </c>
      <c r="K1169" s="130" t="s">
        <v>395</v>
      </c>
      <c r="L1169" s="31"/>
      <c r="M1169" s="135" t="s">
        <v>1</v>
      </c>
      <c r="N1169" s="136" t="s">
        <v>40</v>
      </c>
      <c r="P1169" s="137">
        <f>O1169*H1169</f>
        <v>0</v>
      </c>
      <c r="Q1169" s="137">
        <v>6.7000000000000002E-5</v>
      </c>
      <c r="R1169" s="137">
        <f>Q1169*H1169</f>
        <v>2.5349450000000003E-3</v>
      </c>
      <c r="S1169" s="137">
        <v>0</v>
      </c>
      <c r="T1169" s="138">
        <f>S1169*H1169</f>
        <v>0</v>
      </c>
      <c r="AR1169" s="139" t="s">
        <v>255</v>
      </c>
      <c r="AT1169" s="139" t="s">
        <v>147</v>
      </c>
      <c r="AU1169" s="139" t="s">
        <v>85</v>
      </c>
      <c r="AY1169" s="16" t="s">
        <v>144</v>
      </c>
      <c r="BE1169" s="140">
        <f>IF(N1169="základní",J1169,0)</f>
        <v>0</v>
      </c>
      <c r="BF1169" s="140">
        <f>IF(N1169="snížená",J1169,0)</f>
        <v>0</v>
      </c>
      <c r="BG1169" s="140">
        <f>IF(N1169="zákl. přenesená",J1169,0)</f>
        <v>0</v>
      </c>
      <c r="BH1169" s="140">
        <f>IF(N1169="sníž. přenesená",J1169,0)</f>
        <v>0</v>
      </c>
      <c r="BI1169" s="140">
        <f>IF(N1169="nulová",J1169,0)</f>
        <v>0</v>
      </c>
      <c r="BJ1169" s="16" t="s">
        <v>83</v>
      </c>
      <c r="BK1169" s="140">
        <f>ROUND(I1169*H1169,2)</f>
        <v>0</v>
      </c>
      <c r="BL1169" s="16" t="s">
        <v>255</v>
      </c>
      <c r="BM1169" s="139" t="s">
        <v>2013</v>
      </c>
    </row>
    <row r="1170" spans="2:65" s="14" customFormat="1">
      <c r="B1170" s="156"/>
      <c r="D1170" s="142" t="s">
        <v>153</v>
      </c>
      <c r="E1170" s="157" t="s">
        <v>1</v>
      </c>
      <c r="F1170" s="158" t="s">
        <v>2014</v>
      </c>
      <c r="H1170" s="157" t="s">
        <v>1</v>
      </c>
      <c r="I1170" s="159"/>
      <c r="L1170" s="156"/>
      <c r="M1170" s="160"/>
      <c r="T1170" s="161"/>
      <c r="AT1170" s="157" t="s">
        <v>153</v>
      </c>
      <c r="AU1170" s="157" t="s">
        <v>85</v>
      </c>
      <c r="AV1170" s="14" t="s">
        <v>83</v>
      </c>
      <c r="AW1170" s="14" t="s">
        <v>32</v>
      </c>
      <c r="AX1170" s="14" t="s">
        <v>75</v>
      </c>
      <c r="AY1170" s="157" t="s">
        <v>144</v>
      </c>
    </row>
    <row r="1171" spans="2:65" s="14" customFormat="1">
      <c r="B1171" s="156"/>
      <c r="D1171" s="142" t="s">
        <v>153</v>
      </c>
      <c r="E1171" s="157" t="s">
        <v>1</v>
      </c>
      <c r="F1171" s="158" t="s">
        <v>1825</v>
      </c>
      <c r="H1171" s="157" t="s">
        <v>1</v>
      </c>
      <c r="I1171" s="159"/>
      <c r="L1171" s="156"/>
      <c r="M1171" s="160"/>
      <c r="T1171" s="161"/>
      <c r="AT1171" s="157" t="s">
        <v>153</v>
      </c>
      <c r="AU1171" s="157" t="s">
        <v>85</v>
      </c>
      <c r="AV1171" s="14" t="s">
        <v>83</v>
      </c>
      <c r="AW1171" s="14" t="s">
        <v>32</v>
      </c>
      <c r="AX1171" s="14" t="s">
        <v>75</v>
      </c>
      <c r="AY1171" s="157" t="s">
        <v>144</v>
      </c>
    </row>
    <row r="1172" spans="2:65" s="12" customFormat="1">
      <c r="B1172" s="141"/>
      <c r="D1172" s="142" t="s">
        <v>153</v>
      </c>
      <c r="E1172" s="143" t="s">
        <v>1</v>
      </c>
      <c r="F1172" s="144" t="s">
        <v>2015</v>
      </c>
      <c r="H1172" s="145">
        <v>37.835000000000001</v>
      </c>
      <c r="I1172" s="146"/>
      <c r="L1172" s="141"/>
      <c r="M1172" s="147"/>
      <c r="T1172" s="148"/>
      <c r="AT1172" s="143" t="s">
        <v>153</v>
      </c>
      <c r="AU1172" s="143" t="s">
        <v>85</v>
      </c>
      <c r="AV1172" s="12" t="s">
        <v>85</v>
      </c>
      <c r="AW1172" s="12" t="s">
        <v>32</v>
      </c>
      <c r="AX1172" s="12" t="s">
        <v>83</v>
      </c>
      <c r="AY1172" s="143" t="s">
        <v>144</v>
      </c>
    </row>
    <row r="1173" spans="2:65" s="1" customFormat="1" ht="24.2" customHeight="1">
      <c r="B1173" s="127"/>
      <c r="C1173" s="128" t="s">
        <v>2016</v>
      </c>
      <c r="D1173" s="128" t="s">
        <v>147</v>
      </c>
      <c r="E1173" s="129" t="s">
        <v>2017</v>
      </c>
      <c r="F1173" s="130" t="s">
        <v>2018</v>
      </c>
      <c r="G1173" s="131" t="s">
        <v>150</v>
      </c>
      <c r="H1173" s="132">
        <v>37.835000000000001</v>
      </c>
      <c r="I1173" s="133"/>
      <c r="J1173" s="134">
        <f>ROUND(I1173*H1173,2)</f>
        <v>0</v>
      </c>
      <c r="K1173" s="130" t="s">
        <v>395</v>
      </c>
      <c r="L1173" s="31"/>
      <c r="M1173" s="135" t="s">
        <v>1</v>
      </c>
      <c r="N1173" s="136" t="s">
        <v>40</v>
      </c>
      <c r="P1173" s="137">
        <f>O1173*H1173</f>
        <v>0</v>
      </c>
      <c r="Q1173" s="137">
        <v>1.4375E-4</v>
      </c>
      <c r="R1173" s="137">
        <f>Q1173*H1173</f>
        <v>5.43878125E-3</v>
      </c>
      <c r="S1173" s="137">
        <v>0</v>
      </c>
      <c r="T1173" s="138">
        <f>S1173*H1173</f>
        <v>0</v>
      </c>
      <c r="AR1173" s="139" t="s">
        <v>255</v>
      </c>
      <c r="AT1173" s="139" t="s">
        <v>147</v>
      </c>
      <c r="AU1173" s="139" t="s">
        <v>85</v>
      </c>
      <c r="AY1173" s="16" t="s">
        <v>144</v>
      </c>
      <c r="BE1173" s="140">
        <f>IF(N1173="základní",J1173,0)</f>
        <v>0</v>
      </c>
      <c r="BF1173" s="140">
        <f>IF(N1173="snížená",J1173,0)</f>
        <v>0</v>
      </c>
      <c r="BG1173" s="140">
        <f>IF(N1173="zákl. přenesená",J1173,0)</f>
        <v>0</v>
      </c>
      <c r="BH1173" s="140">
        <f>IF(N1173="sníž. přenesená",J1173,0)</f>
        <v>0</v>
      </c>
      <c r="BI1173" s="140">
        <f>IF(N1173="nulová",J1173,0)</f>
        <v>0</v>
      </c>
      <c r="BJ1173" s="16" t="s">
        <v>83</v>
      </c>
      <c r="BK1173" s="140">
        <f>ROUND(I1173*H1173,2)</f>
        <v>0</v>
      </c>
      <c r="BL1173" s="16" t="s">
        <v>255</v>
      </c>
      <c r="BM1173" s="139" t="s">
        <v>2019</v>
      </c>
    </row>
    <row r="1174" spans="2:65" s="1" customFormat="1" ht="24.2" customHeight="1">
      <c r="B1174" s="127"/>
      <c r="C1174" s="128" t="s">
        <v>2020</v>
      </c>
      <c r="D1174" s="128" t="s">
        <v>147</v>
      </c>
      <c r="E1174" s="129" t="s">
        <v>2021</v>
      </c>
      <c r="F1174" s="130" t="s">
        <v>2022</v>
      </c>
      <c r="G1174" s="131" t="s">
        <v>150</v>
      </c>
      <c r="H1174" s="132">
        <v>37.835000000000001</v>
      </c>
      <c r="I1174" s="133"/>
      <c r="J1174" s="134">
        <f>ROUND(I1174*H1174,2)</f>
        <v>0</v>
      </c>
      <c r="K1174" s="130" t="s">
        <v>395</v>
      </c>
      <c r="L1174" s="31"/>
      <c r="M1174" s="135" t="s">
        <v>1</v>
      </c>
      <c r="N1174" s="136" t="s">
        <v>40</v>
      </c>
      <c r="P1174" s="137">
        <f>O1174*H1174</f>
        <v>0</v>
      </c>
      <c r="Q1174" s="137">
        <v>1.2305000000000001E-4</v>
      </c>
      <c r="R1174" s="137">
        <f>Q1174*H1174</f>
        <v>4.6555967500000002E-3</v>
      </c>
      <c r="S1174" s="137">
        <v>0</v>
      </c>
      <c r="T1174" s="138">
        <f>S1174*H1174</f>
        <v>0</v>
      </c>
      <c r="AR1174" s="139" t="s">
        <v>255</v>
      </c>
      <c r="AT1174" s="139" t="s">
        <v>147</v>
      </c>
      <c r="AU1174" s="139" t="s">
        <v>85</v>
      </c>
      <c r="AY1174" s="16" t="s">
        <v>144</v>
      </c>
      <c r="BE1174" s="140">
        <f>IF(N1174="základní",J1174,0)</f>
        <v>0</v>
      </c>
      <c r="BF1174" s="140">
        <f>IF(N1174="snížená",J1174,0)</f>
        <v>0</v>
      </c>
      <c r="BG1174" s="140">
        <f>IF(N1174="zákl. přenesená",J1174,0)</f>
        <v>0</v>
      </c>
      <c r="BH1174" s="140">
        <f>IF(N1174="sníž. přenesená",J1174,0)</f>
        <v>0</v>
      </c>
      <c r="BI1174" s="140">
        <f>IF(N1174="nulová",J1174,0)</f>
        <v>0</v>
      </c>
      <c r="BJ1174" s="16" t="s">
        <v>83</v>
      </c>
      <c r="BK1174" s="140">
        <f>ROUND(I1174*H1174,2)</f>
        <v>0</v>
      </c>
      <c r="BL1174" s="16" t="s">
        <v>255</v>
      </c>
      <c r="BM1174" s="139" t="s">
        <v>2023</v>
      </c>
    </row>
    <row r="1175" spans="2:65" s="11" customFormat="1" ht="22.9" customHeight="1">
      <c r="B1175" s="115"/>
      <c r="D1175" s="116" t="s">
        <v>74</v>
      </c>
      <c r="E1175" s="125" t="s">
        <v>2024</v>
      </c>
      <c r="F1175" s="125" t="s">
        <v>2025</v>
      </c>
      <c r="I1175" s="118"/>
      <c r="J1175" s="126">
        <f>BK1175</f>
        <v>0</v>
      </c>
      <c r="L1175" s="115"/>
      <c r="M1175" s="120"/>
      <c r="P1175" s="121">
        <f>SUM(P1176:P1198)</f>
        <v>0</v>
      </c>
      <c r="R1175" s="121">
        <f>SUM(R1176:R1198)</f>
        <v>0.35056244000000003</v>
      </c>
      <c r="T1175" s="122">
        <f>SUM(T1176:T1198)</f>
        <v>0</v>
      </c>
      <c r="AR1175" s="116" t="s">
        <v>85</v>
      </c>
      <c r="AT1175" s="123" t="s">
        <v>74</v>
      </c>
      <c r="AU1175" s="123" t="s">
        <v>83</v>
      </c>
      <c r="AY1175" s="116" t="s">
        <v>144</v>
      </c>
      <c r="BK1175" s="124">
        <f>SUM(BK1176:BK1198)</f>
        <v>0</v>
      </c>
    </row>
    <row r="1176" spans="2:65" s="1" customFormat="1" ht="24.2" customHeight="1">
      <c r="B1176" s="127"/>
      <c r="C1176" s="128" t="s">
        <v>2026</v>
      </c>
      <c r="D1176" s="128" t="s">
        <v>147</v>
      </c>
      <c r="E1176" s="129" t="s">
        <v>2027</v>
      </c>
      <c r="F1176" s="130" t="s">
        <v>2028</v>
      </c>
      <c r="G1176" s="131" t="s">
        <v>150</v>
      </c>
      <c r="H1176" s="132">
        <v>711.08</v>
      </c>
      <c r="I1176" s="133"/>
      <c r="J1176" s="134">
        <f>ROUND(I1176*H1176,2)</f>
        <v>0</v>
      </c>
      <c r="K1176" s="130" t="s">
        <v>395</v>
      </c>
      <c r="L1176" s="31"/>
      <c r="M1176" s="135" t="s">
        <v>1</v>
      </c>
      <c r="N1176" s="136" t="s">
        <v>40</v>
      </c>
      <c r="P1176" s="137">
        <f>O1176*H1176</f>
        <v>0</v>
      </c>
      <c r="Q1176" s="137">
        <v>0</v>
      </c>
      <c r="R1176" s="137">
        <f>Q1176*H1176</f>
        <v>0</v>
      </c>
      <c r="S1176" s="137">
        <v>0</v>
      </c>
      <c r="T1176" s="138">
        <f>S1176*H1176</f>
        <v>0</v>
      </c>
      <c r="AR1176" s="139" t="s">
        <v>255</v>
      </c>
      <c r="AT1176" s="139" t="s">
        <v>147</v>
      </c>
      <c r="AU1176" s="139" t="s">
        <v>85</v>
      </c>
      <c r="AY1176" s="16" t="s">
        <v>144</v>
      </c>
      <c r="BE1176" s="140">
        <f>IF(N1176="základní",J1176,0)</f>
        <v>0</v>
      </c>
      <c r="BF1176" s="140">
        <f>IF(N1176="snížená",J1176,0)</f>
        <v>0</v>
      </c>
      <c r="BG1176" s="140">
        <f>IF(N1176="zákl. přenesená",J1176,0)</f>
        <v>0</v>
      </c>
      <c r="BH1176" s="140">
        <f>IF(N1176="sníž. přenesená",J1176,0)</f>
        <v>0</v>
      </c>
      <c r="BI1176" s="140">
        <f>IF(N1176="nulová",J1176,0)</f>
        <v>0</v>
      </c>
      <c r="BJ1176" s="16" t="s">
        <v>83</v>
      </c>
      <c r="BK1176" s="140">
        <f>ROUND(I1176*H1176,2)</f>
        <v>0</v>
      </c>
      <c r="BL1176" s="16" t="s">
        <v>255</v>
      </c>
      <c r="BM1176" s="139" t="s">
        <v>2029</v>
      </c>
    </row>
    <row r="1177" spans="2:65" s="1" customFormat="1" ht="24.2" customHeight="1">
      <c r="B1177" s="127"/>
      <c r="C1177" s="128" t="s">
        <v>2030</v>
      </c>
      <c r="D1177" s="128" t="s">
        <v>147</v>
      </c>
      <c r="E1177" s="129" t="s">
        <v>2031</v>
      </c>
      <c r="F1177" s="130" t="s">
        <v>2032</v>
      </c>
      <c r="G1177" s="131" t="s">
        <v>150</v>
      </c>
      <c r="H1177" s="132">
        <v>711.08</v>
      </c>
      <c r="I1177" s="133"/>
      <c r="J1177" s="134">
        <f>ROUND(I1177*H1177,2)</f>
        <v>0</v>
      </c>
      <c r="K1177" s="130" t="s">
        <v>395</v>
      </c>
      <c r="L1177" s="31"/>
      <c r="M1177" s="135" t="s">
        <v>1</v>
      </c>
      <c r="N1177" s="136" t="s">
        <v>40</v>
      </c>
      <c r="P1177" s="137">
        <f>O1177*H1177</f>
        <v>0</v>
      </c>
      <c r="Q1177" s="137">
        <v>2.0799999999999999E-4</v>
      </c>
      <c r="R1177" s="137">
        <f>Q1177*H1177</f>
        <v>0.14790464</v>
      </c>
      <c r="S1177" s="137">
        <v>0</v>
      </c>
      <c r="T1177" s="138">
        <f>S1177*H1177</f>
        <v>0</v>
      </c>
      <c r="AR1177" s="139" t="s">
        <v>255</v>
      </c>
      <c r="AT1177" s="139" t="s">
        <v>147</v>
      </c>
      <c r="AU1177" s="139" t="s">
        <v>85</v>
      </c>
      <c r="AY1177" s="16" t="s">
        <v>144</v>
      </c>
      <c r="BE1177" s="140">
        <f>IF(N1177="základní",J1177,0)</f>
        <v>0</v>
      </c>
      <c r="BF1177" s="140">
        <f>IF(N1177="snížená",J1177,0)</f>
        <v>0</v>
      </c>
      <c r="BG1177" s="140">
        <f>IF(N1177="zákl. přenesená",J1177,0)</f>
        <v>0</v>
      </c>
      <c r="BH1177" s="140">
        <f>IF(N1177="sníž. přenesená",J1177,0)</f>
        <v>0</v>
      </c>
      <c r="BI1177" s="140">
        <f>IF(N1177="nulová",J1177,0)</f>
        <v>0</v>
      </c>
      <c r="BJ1177" s="16" t="s">
        <v>83</v>
      </c>
      <c r="BK1177" s="140">
        <f>ROUND(I1177*H1177,2)</f>
        <v>0</v>
      </c>
      <c r="BL1177" s="16" t="s">
        <v>255</v>
      </c>
      <c r="BM1177" s="139" t="s">
        <v>2033</v>
      </c>
    </row>
    <row r="1178" spans="2:65" s="1" customFormat="1" ht="33" customHeight="1">
      <c r="B1178" s="127"/>
      <c r="C1178" s="128" t="s">
        <v>2034</v>
      </c>
      <c r="D1178" s="128" t="s">
        <v>147</v>
      </c>
      <c r="E1178" s="129" t="s">
        <v>2035</v>
      </c>
      <c r="F1178" s="130" t="s">
        <v>2036</v>
      </c>
      <c r="G1178" s="131" t="s">
        <v>150</v>
      </c>
      <c r="H1178" s="132">
        <v>711.08</v>
      </c>
      <c r="I1178" s="133"/>
      <c r="J1178" s="134">
        <f>ROUND(I1178*H1178,2)</f>
        <v>0</v>
      </c>
      <c r="K1178" s="130" t="s">
        <v>395</v>
      </c>
      <c r="L1178" s="31"/>
      <c r="M1178" s="135" t="s">
        <v>1</v>
      </c>
      <c r="N1178" s="136" t="s">
        <v>40</v>
      </c>
      <c r="P1178" s="137">
        <f>O1178*H1178</f>
        <v>0</v>
      </c>
      <c r="Q1178" s="137">
        <v>2.8499999999999999E-4</v>
      </c>
      <c r="R1178" s="137">
        <f>Q1178*H1178</f>
        <v>0.2026578</v>
      </c>
      <c r="S1178" s="137">
        <v>0</v>
      </c>
      <c r="T1178" s="138">
        <f>S1178*H1178</f>
        <v>0</v>
      </c>
      <c r="AR1178" s="139" t="s">
        <v>255</v>
      </c>
      <c r="AT1178" s="139" t="s">
        <v>147</v>
      </c>
      <c r="AU1178" s="139" t="s">
        <v>85</v>
      </c>
      <c r="AY1178" s="16" t="s">
        <v>144</v>
      </c>
      <c r="BE1178" s="140">
        <f>IF(N1178="základní",J1178,0)</f>
        <v>0</v>
      </c>
      <c r="BF1178" s="140">
        <f>IF(N1178="snížená",J1178,0)</f>
        <v>0</v>
      </c>
      <c r="BG1178" s="140">
        <f>IF(N1178="zákl. přenesená",J1178,0)</f>
        <v>0</v>
      </c>
      <c r="BH1178" s="140">
        <f>IF(N1178="sníž. přenesená",J1178,0)</f>
        <v>0</v>
      </c>
      <c r="BI1178" s="140">
        <f>IF(N1178="nulová",J1178,0)</f>
        <v>0</v>
      </c>
      <c r="BJ1178" s="16" t="s">
        <v>83</v>
      </c>
      <c r="BK1178" s="140">
        <f>ROUND(I1178*H1178,2)</f>
        <v>0</v>
      </c>
      <c r="BL1178" s="16" t="s">
        <v>255</v>
      </c>
      <c r="BM1178" s="139" t="s">
        <v>2037</v>
      </c>
    </row>
    <row r="1179" spans="2:65" s="14" customFormat="1">
      <c r="B1179" s="156"/>
      <c r="D1179" s="142" t="s">
        <v>153</v>
      </c>
      <c r="E1179" s="157" t="s">
        <v>1</v>
      </c>
      <c r="F1179" s="158" t="s">
        <v>2038</v>
      </c>
      <c r="H1179" s="157" t="s">
        <v>1</v>
      </c>
      <c r="I1179" s="159"/>
      <c r="L1179" s="156"/>
      <c r="M1179" s="160"/>
      <c r="T1179" s="161"/>
      <c r="AT1179" s="157" t="s">
        <v>153</v>
      </c>
      <c r="AU1179" s="157" t="s">
        <v>85</v>
      </c>
      <c r="AV1179" s="14" t="s">
        <v>83</v>
      </c>
      <c r="AW1179" s="14" t="s">
        <v>32</v>
      </c>
      <c r="AX1179" s="14" t="s">
        <v>75</v>
      </c>
      <c r="AY1179" s="157" t="s">
        <v>144</v>
      </c>
    </row>
    <row r="1180" spans="2:65" s="14" customFormat="1">
      <c r="B1180" s="156"/>
      <c r="D1180" s="142" t="s">
        <v>153</v>
      </c>
      <c r="E1180" s="157" t="s">
        <v>1</v>
      </c>
      <c r="F1180" s="158" t="s">
        <v>201</v>
      </c>
      <c r="H1180" s="157" t="s">
        <v>1</v>
      </c>
      <c r="I1180" s="159"/>
      <c r="L1180" s="156"/>
      <c r="M1180" s="160"/>
      <c r="T1180" s="161"/>
      <c r="AT1180" s="157" t="s">
        <v>153</v>
      </c>
      <c r="AU1180" s="157" t="s">
        <v>85</v>
      </c>
      <c r="AV1180" s="14" t="s">
        <v>83</v>
      </c>
      <c r="AW1180" s="14" t="s">
        <v>32</v>
      </c>
      <c r="AX1180" s="14" t="s">
        <v>75</v>
      </c>
      <c r="AY1180" s="157" t="s">
        <v>144</v>
      </c>
    </row>
    <row r="1181" spans="2:65" s="12" customFormat="1">
      <c r="B1181" s="141"/>
      <c r="D1181" s="142" t="s">
        <v>153</v>
      </c>
      <c r="E1181" s="143" t="s">
        <v>1</v>
      </c>
      <c r="F1181" s="144" t="s">
        <v>302</v>
      </c>
      <c r="H1181" s="145">
        <v>99.6</v>
      </c>
      <c r="I1181" s="146"/>
      <c r="L1181" s="141"/>
      <c r="M1181" s="147"/>
      <c r="T1181" s="148"/>
      <c r="AT1181" s="143" t="s">
        <v>153</v>
      </c>
      <c r="AU1181" s="143" t="s">
        <v>85</v>
      </c>
      <c r="AV1181" s="12" t="s">
        <v>85</v>
      </c>
      <c r="AW1181" s="12" t="s">
        <v>32</v>
      </c>
      <c r="AX1181" s="12" t="s">
        <v>75</v>
      </c>
      <c r="AY1181" s="143" t="s">
        <v>144</v>
      </c>
    </row>
    <row r="1182" spans="2:65" s="12" customFormat="1">
      <c r="B1182" s="141"/>
      <c r="D1182" s="142" t="s">
        <v>153</v>
      </c>
      <c r="E1182" s="143" t="s">
        <v>1</v>
      </c>
      <c r="F1182" s="144" t="s">
        <v>303</v>
      </c>
      <c r="H1182" s="145">
        <v>96.9</v>
      </c>
      <c r="I1182" s="146"/>
      <c r="L1182" s="141"/>
      <c r="M1182" s="147"/>
      <c r="T1182" s="148"/>
      <c r="AT1182" s="143" t="s">
        <v>153</v>
      </c>
      <c r="AU1182" s="143" t="s">
        <v>85</v>
      </c>
      <c r="AV1182" s="12" t="s">
        <v>85</v>
      </c>
      <c r="AW1182" s="12" t="s">
        <v>32</v>
      </c>
      <c r="AX1182" s="12" t="s">
        <v>75</v>
      </c>
      <c r="AY1182" s="143" t="s">
        <v>144</v>
      </c>
    </row>
    <row r="1183" spans="2:65" s="14" customFormat="1">
      <c r="B1183" s="156"/>
      <c r="D1183" s="142" t="s">
        <v>153</v>
      </c>
      <c r="E1183" s="157" t="s">
        <v>1</v>
      </c>
      <c r="F1183" s="158" t="s">
        <v>171</v>
      </c>
      <c r="H1183" s="157" t="s">
        <v>1</v>
      </c>
      <c r="I1183" s="159"/>
      <c r="L1183" s="156"/>
      <c r="M1183" s="160"/>
      <c r="T1183" s="161"/>
      <c r="AT1183" s="157" t="s">
        <v>153</v>
      </c>
      <c r="AU1183" s="157" t="s">
        <v>85</v>
      </c>
      <c r="AV1183" s="14" t="s">
        <v>83</v>
      </c>
      <c r="AW1183" s="14" t="s">
        <v>32</v>
      </c>
      <c r="AX1183" s="14" t="s">
        <v>75</v>
      </c>
      <c r="AY1183" s="157" t="s">
        <v>144</v>
      </c>
    </row>
    <row r="1184" spans="2:65" s="12" customFormat="1">
      <c r="B1184" s="141"/>
      <c r="D1184" s="142" t="s">
        <v>153</v>
      </c>
      <c r="E1184" s="143" t="s">
        <v>1</v>
      </c>
      <c r="F1184" s="144" t="s">
        <v>304</v>
      </c>
      <c r="H1184" s="145">
        <v>248.36699999999999</v>
      </c>
      <c r="I1184" s="146"/>
      <c r="L1184" s="141"/>
      <c r="M1184" s="147"/>
      <c r="T1184" s="148"/>
      <c r="AT1184" s="143" t="s">
        <v>153</v>
      </c>
      <c r="AU1184" s="143" t="s">
        <v>85</v>
      </c>
      <c r="AV1184" s="12" t="s">
        <v>85</v>
      </c>
      <c r="AW1184" s="12" t="s">
        <v>32</v>
      </c>
      <c r="AX1184" s="12" t="s">
        <v>75</v>
      </c>
      <c r="AY1184" s="143" t="s">
        <v>144</v>
      </c>
    </row>
    <row r="1185" spans="2:63" s="12" customFormat="1">
      <c r="B1185" s="141"/>
      <c r="D1185" s="142" t="s">
        <v>153</v>
      </c>
      <c r="E1185" s="143" t="s">
        <v>1</v>
      </c>
      <c r="F1185" s="144" t="s">
        <v>2039</v>
      </c>
      <c r="H1185" s="145">
        <v>46.170999999999999</v>
      </c>
      <c r="I1185" s="146"/>
      <c r="L1185" s="141"/>
      <c r="M1185" s="147"/>
      <c r="T1185" s="148"/>
      <c r="AT1185" s="143" t="s">
        <v>153</v>
      </c>
      <c r="AU1185" s="143" t="s">
        <v>85</v>
      </c>
      <c r="AV1185" s="12" t="s">
        <v>85</v>
      </c>
      <c r="AW1185" s="12" t="s">
        <v>32</v>
      </c>
      <c r="AX1185" s="12" t="s">
        <v>75</v>
      </c>
      <c r="AY1185" s="143" t="s">
        <v>144</v>
      </c>
    </row>
    <row r="1186" spans="2:63" s="14" customFormat="1">
      <c r="B1186" s="156"/>
      <c r="D1186" s="142" t="s">
        <v>153</v>
      </c>
      <c r="E1186" s="157" t="s">
        <v>1</v>
      </c>
      <c r="F1186" s="158" t="s">
        <v>2040</v>
      </c>
      <c r="H1186" s="157" t="s">
        <v>1</v>
      </c>
      <c r="I1186" s="159"/>
      <c r="L1186" s="156"/>
      <c r="M1186" s="160"/>
      <c r="T1186" s="161"/>
      <c r="AT1186" s="157" t="s">
        <v>153</v>
      </c>
      <c r="AU1186" s="157" t="s">
        <v>85</v>
      </c>
      <c r="AV1186" s="14" t="s">
        <v>83</v>
      </c>
      <c r="AW1186" s="14" t="s">
        <v>32</v>
      </c>
      <c r="AX1186" s="14" t="s">
        <v>75</v>
      </c>
      <c r="AY1186" s="157" t="s">
        <v>144</v>
      </c>
    </row>
    <row r="1187" spans="2:63" s="12" customFormat="1" ht="22.5">
      <c r="B1187" s="141"/>
      <c r="D1187" s="142" t="s">
        <v>153</v>
      </c>
      <c r="E1187" s="143" t="s">
        <v>1</v>
      </c>
      <c r="F1187" s="144" t="s">
        <v>2041</v>
      </c>
      <c r="H1187" s="145">
        <v>16.411999999999999</v>
      </c>
      <c r="I1187" s="146"/>
      <c r="L1187" s="141"/>
      <c r="M1187" s="147"/>
      <c r="T1187" s="148"/>
      <c r="AT1187" s="143" t="s">
        <v>153</v>
      </c>
      <c r="AU1187" s="143" t="s">
        <v>85</v>
      </c>
      <c r="AV1187" s="12" t="s">
        <v>85</v>
      </c>
      <c r="AW1187" s="12" t="s">
        <v>32</v>
      </c>
      <c r="AX1187" s="12" t="s">
        <v>75</v>
      </c>
      <c r="AY1187" s="143" t="s">
        <v>144</v>
      </c>
    </row>
    <row r="1188" spans="2:63" s="14" customFormat="1">
      <c r="B1188" s="156"/>
      <c r="D1188" s="142" t="s">
        <v>153</v>
      </c>
      <c r="E1188" s="157" t="s">
        <v>1</v>
      </c>
      <c r="F1188" s="158" t="s">
        <v>2042</v>
      </c>
      <c r="H1188" s="157" t="s">
        <v>1</v>
      </c>
      <c r="I1188" s="159"/>
      <c r="L1188" s="156"/>
      <c r="M1188" s="160"/>
      <c r="T1188" s="161"/>
      <c r="AT1188" s="157" t="s">
        <v>153</v>
      </c>
      <c r="AU1188" s="157" t="s">
        <v>85</v>
      </c>
      <c r="AV1188" s="14" t="s">
        <v>83</v>
      </c>
      <c r="AW1188" s="14" t="s">
        <v>32</v>
      </c>
      <c r="AX1188" s="14" t="s">
        <v>75</v>
      </c>
      <c r="AY1188" s="157" t="s">
        <v>144</v>
      </c>
    </row>
    <row r="1189" spans="2:63" s="12" customFormat="1">
      <c r="B1189" s="141"/>
      <c r="D1189" s="142" t="s">
        <v>153</v>
      </c>
      <c r="E1189" s="143" t="s">
        <v>1</v>
      </c>
      <c r="F1189" s="144" t="s">
        <v>2043</v>
      </c>
      <c r="H1189" s="145">
        <v>50.24</v>
      </c>
      <c r="I1189" s="146"/>
      <c r="L1189" s="141"/>
      <c r="M1189" s="147"/>
      <c r="T1189" s="148"/>
      <c r="AT1189" s="143" t="s">
        <v>153</v>
      </c>
      <c r="AU1189" s="143" t="s">
        <v>85</v>
      </c>
      <c r="AV1189" s="12" t="s">
        <v>85</v>
      </c>
      <c r="AW1189" s="12" t="s">
        <v>32</v>
      </c>
      <c r="AX1189" s="12" t="s">
        <v>75</v>
      </c>
      <c r="AY1189" s="143" t="s">
        <v>144</v>
      </c>
    </row>
    <row r="1190" spans="2:63" s="14" customFormat="1">
      <c r="B1190" s="156"/>
      <c r="D1190" s="142" t="s">
        <v>153</v>
      </c>
      <c r="E1190" s="157" t="s">
        <v>1</v>
      </c>
      <c r="F1190" s="158" t="s">
        <v>2044</v>
      </c>
      <c r="H1190" s="157" t="s">
        <v>1</v>
      </c>
      <c r="I1190" s="159"/>
      <c r="L1190" s="156"/>
      <c r="M1190" s="160"/>
      <c r="T1190" s="161"/>
      <c r="AT1190" s="157" t="s">
        <v>153</v>
      </c>
      <c r="AU1190" s="157" t="s">
        <v>85</v>
      </c>
      <c r="AV1190" s="14" t="s">
        <v>83</v>
      </c>
      <c r="AW1190" s="14" t="s">
        <v>32</v>
      </c>
      <c r="AX1190" s="14" t="s">
        <v>75</v>
      </c>
      <c r="AY1190" s="157" t="s">
        <v>144</v>
      </c>
    </row>
    <row r="1191" spans="2:63" s="12" customFormat="1">
      <c r="B1191" s="141"/>
      <c r="D1191" s="142" t="s">
        <v>153</v>
      </c>
      <c r="E1191" s="143" t="s">
        <v>1</v>
      </c>
      <c r="F1191" s="144" t="s">
        <v>2045</v>
      </c>
      <c r="H1191" s="145">
        <v>185.29</v>
      </c>
      <c r="I1191" s="146"/>
      <c r="L1191" s="141"/>
      <c r="M1191" s="147"/>
      <c r="T1191" s="148"/>
      <c r="AT1191" s="143" t="s">
        <v>153</v>
      </c>
      <c r="AU1191" s="143" t="s">
        <v>85</v>
      </c>
      <c r="AV1191" s="12" t="s">
        <v>85</v>
      </c>
      <c r="AW1191" s="12" t="s">
        <v>32</v>
      </c>
      <c r="AX1191" s="12" t="s">
        <v>75</v>
      </c>
      <c r="AY1191" s="143" t="s">
        <v>144</v>
      </c>
    </row>
    <row r="1192" spans="2:63" s="14" customFormat="1">
      <c r="B1192" s="156"/>
      <c r="D1192" s="142" t="s">
        <v>153</v>
      </c>
      <c r="E1192" s="157" t="s">
        <v>1</v>
      </c>
      <c r="F1192" s="158" t="s">
        <v>2046</v>
      </c>
      <c r="H1192" s="157" t="s">
        <v>1</v>
      </c>
      <c r="I1192" s="159"/>
      <c r="L1192" s="156"/>
      <c r="M1192" s="160"/>
      <c r="T1192" s="161"/>
      <c r="AT1192" s="157" t="s">
        <v>153</v>
      </c>
      <c r="AU1192" s="157" t="s">
        <v>85</v>
      </c>
      <c r="AV1192" s="14" t="s">
        <v>83</v>
      </c>
      <c r="AW1192" s="14" t="s">
        <v>32</v>
      </c>
      <c r="AX1192" s="14" t="s">
        <v>75</v>
      </c>
      <c r="AY1192" s="157" t="s">
        <v>144</v>
      </c>
    </row>
    <row r="1193" spans="2:63" s="12" customFormat="1">
      <c r="B1193" s="141"/>
      <c r="D1193" s="142" t="s">
        <v>153</v>
      </c>
      <c r="E1193" s="143" t="s">
        <v>1</v>
      </c>
      <c r="F1193" s="144" t="s">
        <v>2047</v>
      </c>
      <c r="H1193" s="145">
        <v>31.85</v>
      </c>
      <c r="I1193" s="146"/>
      <c r="L1193" s="141"/>
      <c r="M1193" s="147"/>
      <c r="T1193" s="148"/>
      <c r="AT1193" s="143" t="s">
        <v>153</v>
      </c>
      <c r="AU1193" s="143" t="s">
        <v>85</v>
      </c>
      <c r="AV1193" s="12" t="s">
        <v>85</v>
      </c>
      <c r="AW1193" s="12" t="s">
        <v>32</v>
      </c>
      <c r="AX1193" s="12" t="s">
        <v>75</v>
      </c>
      <c r="AY1193" s="143" t="s">
        <v>144</v>
      </c>
    </row>
    <row r="1194" spans="2:63" s="14" customFormat="1">
      <c r="B1194" s="156"/>
      <c r="D1194" s="142" t="s">
        <v>153</v>
      </c>
      <c r="E1194" s="157" t="s">
        <v>1</v>
      </c>
      <c r="F1194" s="158" t="s">
        <v>329</v>
      </c>
      <c r="H1194" s="157" t="s">
        <v>1</v>
      </c>
      <c r="I1194" s="159"/>
      <c r="L1194" s="156"/>
      <c r="M1194" s="160"/>
      <c r="T1194" s="161"/>
      <c r="AT1194" s="157" t="s">
        <v>153</v>
      </c>
      <c r="AU1194" s="157" t="s">
        <v>85</v>
      </c>
      <c r="AV1194" s="14" t="s">
        <v>83</v>
      </c>
      <c r="AW1194" s="14" t="s">
        <v>32</v>
      </c>
      <c r="AX1194" s="14" t="s">
        <v>75</v>
      </c>
      <c r="AY1194" s="157" t="s">
        <v>144</v>
      </c>
    </row>
    <row r="1195" spans="2:63" s="12" customFormat="1">
      <c r="B1195" s="141"/>
      <c r="D1195" s="142" t="s">
        <v>153</v>
      </c>
      <c r="E1195" s="143" t="s">
        <v>1</v>
      </c>
      <c r="F1195" s="144" t="s">
        <v>2048</v>
      </c>
      <c r="H1195" s="145">
        <v>2</v>
      </c>
      <c r="I1195" s="146"/>
      <c r="L1195" s="141"/>
      <c r="M1195" s="147"/>
      <c r="T1195" s="148"/>
      <c r="AT1195" s="143" t="s">
        <v>153</v>
      </c>
      <c r="AU1195" s="143" t="s">
        <v>85</v>
      </c>
      <c r="AV1195" s="12" t="s">
        <v>85</v>
      </c>
      <c r="AW1195" s="12" t="s">
        <v>32</v>
      </c>
      <c r="AX1195" s="12" t="s">
        <v>75</v>
      </c>
      <c r="AY1195" s="143" t="s">
        <v>144</v>
      </c>
    </row>
    <row r="1196" spans="2:63" s="14" customFormat="1">
      <c r="B1196" s="156"/>
      <c r="D1196" s="142" t="s">
        <v>153</v>
      </c>
      <c r="E1196" s="157" t="s">
        <v>1</v>
      </c>
      <c r="F1196" s="158" t="s">
        <v>308</v>
      </c>
      <c r="H1196" s="157" t="s">
        <v>1</v>
      </c>
      <c r="I1196" s="159"/>
      <c r="L1196" s="156"/>
      <c r="M1196" s="160"/>
      <c r="T1196" s="161"/>
      <c r="AT1196" s="157" t="s">
        <v>153</v>
      </c>
      <c r="AU1196" s="157" t="s">
        <v>85</v>
      </c>
      <c r="AV1196" s="14" t="s">
        <v>83</v>
      </c>
      <c r="AW1196" s="14" t="s">
        <v>32</v>
      </c>
      <c r="AX1196" s="14" t="s">
        <v>75</v>
      </c>
      <c r="AY1196" s="157" t="s">
        <v>144</v>
      </c>
    </row>
    <row r="1197" spans="2:63" s="12" customFormat="1">
      <c r="B1197" s="141"/>
      <c r="D1197" s="142" t="s">
        <v>153</v>
      </c>
      <c r="E1197" s="143" t="s">
        <v>1</v>
      </c>
      <c r="F1197" s="144" t="s">
        <v>2049</v>
      </c>
      <c r="H1197" s="145">
        <v>-65.75</v>
      </c>
      <c r="I1197" s="146"/>
      <c r="L1197" s="141"/>
      <c r="M1197" s="147"/>
      <c r="T1197" s="148"/>
      <c r="AT1197" s="143" t="s">
        <v>153</v>
      </c>
      <c r="AU1197" s="143" t="s">
        <v>85</v>
      </c>
      <c r="AV1197" s="12" t="s">
        <v>85</v>
      </c>
      <c r="AW1197" s="12" t="s">
        <v>32</v>
      </c>
      <c r="AX1197" s="12" t="s">
        <v>75</v>
      </c>
      <c r="AY1197" s="143" t="s">
        <v>144</v>
      </c>
    </row>
    <row r="1198" spans="2:63" s="13" customFormat="1">
      <c r="B1198" s="149"/>
      <c r="D1198" s="142" t="s">
        <v>153</v>
      </c>
      <c r="E1198" s="150" t="s">
        <v>1</v>
      </c>
      <c r="F1198" s="151" t="s">
        <v>159</v>
      </c>
      <c r="H1198" s="152">
        <v>711.07999999999993</v>
      </c>
      <c r="I1198" s="153"/>
      <c r="L1198" s="149"/>
      <c r="M1198" s="154"/>
      <c r="T1198" s="155"/>
      <c r="AT1198" s="150" t="s">
        <v>153</v>
      </c>
      <c r="AU1198" s="150" t="s">
        <v>85</v>
      </c>
      <c r="AV1198" s="13" t="s">
        <v>151</v>
      </c>
      <c r="AW1198" s="13" t="s">
        <v>32</v>
      </c>
      <c r="AX1198" s="13" t="s">
        <v>83</v>
      </c>
      <c r="AY1198" s="150" t="s">
        <v>144</v>
      </c>
    </row>
    <row r="1199" spans="2:63" s="11" customFormat="1" ht="25.9" customHeight="1">
      <c r="B1199" s="115"/>
      <c r="D1199" s="116" t="s">
        <v>74</v>
      </c>
      <c r="E1199" s="117" t="s">
        <v>2050</v>
      </c>
      <c r="F1199" s="117" t="s">
        <v>2051</v>
      </c>
      <c r="I1199" s="118"/>
      <c r="J1199" s="119">
        <f>BK1199</f>
        <v>0</v>
      </c>
      <c r="L1199" s="115"/>
      <c r="M1199" s="120"/>
      <c r="P1199" s="121">
        <f>P1200</f>
        <v>0</v>
      </c>
      <c r="R1199" s="121">
        <f>R1200</f>
        <v>0</v>
      </c>
      <c r="T1199" s="122">
        <f>T1200</f>
        <v>0</v>
      </c>
      <c r="AR1199" s="116" t="s">
        <v>178</v>
      </c>
      <c r="AT1199" s="123" t="s">
        <v>74</v>
      </c>
      <c r="AU1199" s="123" t="s">
        <v>75</v>
      </c>
      <c r="AY1199" s="116" t="s">
        <v>144</v>
      </c>
      <c r="BK1199" s="124">
        <f>BK1200</f>
        <v>0</v>
      </c>
    </row>
    <row r="1200" spans="2:63" s="11" customFormat="1" ht="22.9" customHeight="1">
      <c r="B1200" s="115"/>
      <c r="D1200" s="116" t="s">
        <v>74</v>
      </c>
      <c r="E1200" s="125" t="s">
        <v>2052</v>
      </c>
      <c r="F1200" s="125" t="s">
        <v>2053</v>
      </c>
      <c r="I1200" s="118"/>
      <c r="J1200" s="126">
        <f>BK1200</f>
        <v>0</v>
      </c>
      <c r="L1200" s="115"/>
      <c r="M1200" s="120"/>
      <c r="P1200" s="121">
        <f>P1201</f>
        <v>0</v>
      </c>
      <c r="R1200" s="121">
        <f>R1201</f>
        <v>0</v>
      </c>
      <c r="T1200" s="122">
        <f>T1201</f>
        <v>0</v>
      </c>
      <c r="AR1200" s="116" t="s">
        <v>178</v>
      </c>
      <c r="AT1200" s="123" t="s">
        <v>74</v>
      </c>
      <c r="AU1200" s="123" t="s">
        <v>83</v>
      </c>
      <c r="AY1200" s="116" t="s">
        <v>144</v>
      </c>
      <c r="BK1200" s="124">
        <f>BK1201</f>
        <v>0</v>
      </c>
    </row>
    <row r="1201" spans="2:65" s="1" customFormat="1" ht="62.65" customHeight="1">
      <c r="B1201" s="127"/>
      <c r="C1201" s="128" t="s">
        <v>2054</v>
      </c>
      <c r="D1201" s="128" t="s">
        <v>147</v>
      </c>
      <c r="E1201" s="129" t="s">
        <v>2055</v>
      </c>
      <c r="F1201" s="130" t="s">
        <v>2056</v>
      </c>
      <c r="G1201" s="131" t="s">
        <v>744</v>
      </c>
      <c r="H1201" s="172"/>
      <c r="I1201" s="133"/>
      <c r="J1201" s="134">
        <f>ROUND(I1201*H1201,2)</f>
        <v>0</v>
      </c>
      <c r="K1201" s="130" t="s">
        <v>1</v>
      </c>
      <c r="L1201" s="31"/>
      <c r="M1201" s="173" t="s">
        <v>1</v>
      </c>
      <c r="N1201" s="174" t="s">
        <v>40</v>
      </c>
      <c r="O1201" s="175"/>
      <c r="P1201" s="176">
        <f>O1201*H1201</f>
        <v>0</v>
      </c>
      <c r="Q1201" s="176">
        <v>0</v>
      </c>
      <c r="R1201" s="176">
        <f>Q1201*H1201</f>
        <v>0</v>
      </c>
      <c r="S1201" s="176">
        <v>0</v>
      </c>
      <c r="T1201" s="177">
        <f>S1201*H1201</f>
        <v>0</v>
      </c>
      <c r="AR1201" s="139" t="s">
        <v>151</v>
      </c>
      <c r="AT1201" s="139" t="s">
        <v>147</v>
      </c>
      <c r="AU1201" s="139" t="s">
        <v>85</v>
      </c>
      <c r="AY1201" s="16" t="s">
        <v>144</v>
      </c>
      <c r="BE1201" s="140">
        <f>IF(N1201="základní",J1201,0)</f>
        <v>0</v>
      </c>
      <c r="BF1201" s="140">
        <f>IF(N1201="snížená",J1201,0)</f>
        <v>0</v>
      </c>
      <c r="BG1201" s="140">
        <f>IF(N1201="zákl. přenesená",J1201,0)</f>
        <v>0</v>
      </c>
      <c r="BH1201" s="140">
        <f>IF(N1201="sníž. přenesená",J1201,0)</f>
        <v>0</v>
      </c>
      <c r="BI1201" s="140">
        <f>IF(N1201="nulová",J1201,0)</f>
        <v>0</v>
      </c>
      <c r="BJ1201" s="16" t="s">
        <v>83</v>
      </c>
      <c r="BK1201" s="140">
        <f>ROUND(I1201*H1201,2)</f>
        <v>0</v>
      </c>
      <c r="BL1201" s="16" t="s">
        <v>151</v>
      </c>
      <c r="BM1201" s="139" t="s">
        <v>2057</v>
      </c>
    </row>
    <row r="1202" spans="2:65" s="1" customFormat="1" ht="6.95" customHeight="1">
      <c r="B1202" s="43"/>
      <c r="C1202" s="44"/>
      <c r="D1202" s="44"/>
      <c r="E1202" s="44"/>
      <c r="F1202" s="44"/>
      <c r="G1202" s="44"/>
      <c r="H1202" s="44"/>
      <c r="I1202" s="44"/>
      <c r="J1202" s="44"/>
      <c r="K1202" s="44"/>
      <c r="L1202" s="31"/>
    </row>
  </sheetData>
  <autoFilter ref="C150:K1201"/>
  <mergeCells count="9">
    <mergeCell ref="E87:H87"/>
    <mergeCell ref="E141:H141"/>
    <mergeCell ref="E143:H14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Interaktivní učebna</vt:lpstr>
      <vt:lpstr>'01 - Interaktivní učebna'!Názvy_tisku</vt:lpstr>
      <vt:lpstr>'Rekapitulace stavby'!Názvy_tisku</vt:lpstr>
      <vt:lpstr>'01 - Interaktivní učebna'!Oblast_tisku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LAPTOP-67RV4PJ4\Asus</dc:creator>
  <cp:lastModifiedBy>gymcheb</cp:lastModifiedBy>
  <dcterms:created xsi:type="dcterms:W3CDTF">2025-02-09T11:18:44Z</dcterms:created>
  <dcterms:modified xsi:type="dcterms:W3CDTF">2025-02-12T07:01:47Z</dcterms:modified>
</cp:coreProperties>
</file>